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enbagconsultingltd-my.sharepoint.com/personal/zahoor_unpuzzlingfinance_com/Documents/Training/MyPD/Gov-PD/One-day budgeting for non-Finance Managers/"/>
    </mc:Choice>
  </mc:AlternateContent>
  <xr:revisionPtr revIDLastSave="459" documentId="8_{C17301C1-F4B1-4E86-A0F3-72BCB68E5B09}" xr6:coauthVersionLast="47" xr6:coauthVersionMax="47" xr10:uidLastSave="{45CB6AE3-EDBA-4BD5-8C6A-08DDFB4E8E98}"/>
  <bookViews>
    <workbookView xWindow="-120" yWindow="-120" windowWidth="29040" windowHeight="15840" xr2:uid="{00000000-000D-0000-FFFF-FFFF00000000}"/>
  </bookViews>
  <sheets>
    <sheet name="Statements" sheetId="41" r:id="rId1"/>
    <sheet name="Statements (2)" sheetId="48" r:id="rId2"/>
    <sheet name="Depn" sheetId="44" r:id="rId3"/>
    <sheet name="Reed &amp; Grouse Ltd" sheetId="30" r:id="rId4"/>
    <sheet name="Profit &amp; Cost Centre" sheetId="45" r:id="rId5"/>
    <sheet name="Accruals" sheetId="17" r:id="rId6"/>
    <sheet name="Fin v Ops" sheetId="37" r:id="rId7"/>
    <sheet name="Mail Share Ltd" sheetId="25" r:id="rId8"/>
    <sheet name="Notes 1" sheetId="40" r:id="rId9"/>
    <sheet name="Forecast" sheetId="28" r:id="rId10"/>
    <sheet name="Variance" sheetId="33" r:id="rId11"/>
    <sheet name="Sheet2" sheetId="47" r:id="rId12"/>
    <sheet name="Fixed-Variable costs" sheetId="26" r:id="rId13"/>
    <sheet name="Invoice" sheetId="35" r:id="rId14"/>
    <sheet name="Salary" sheetId="32" r:id="rId15"/>
    <sheet name="Journal" sheetId="22" r:id="rId16"/>
    <sheet name="Margin" sheetId="18" r:id="rId17"/>
    <sheet name="VAT" sheetId="34" r:id="rId18"/>
  </sheets>
  <definedNames>
    <definedName name="_xlnm.Print_Area" localSheetId="7">'Mail Share Ltd'!$A$1:$Q$18</definedName>
    <definedName name="_xlnm.Print_Area" localSheetId="8">'Notes 1'!$A$1:$C$19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7" i="28" l="1"/>
  <c r="J26" i="28"/>
  <c r="N35" i="25"/>
  <c r="F35" i="25"/>
  <c r="Q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Q33" i="25" s="1"/>
  <c r="O32" i="25"/>
  <c r="N32" i="25"/>
  <c r="M32" i="25"/>
  <c r="L32" i="25"/>
  <c r="K32" i="25"/>
  <c r="J32" i="25"/>
  <c r="I32" i="25"/>
  <c r="H32" i="25"/>
  <c r="G32" i="25"/>
  <c r="F32" i="25"/>
  <c r="E32" i="25"/>
  <c r="D32" i="25"/>
  <c r="Q32" i="25" s="1"/>
  <c r="Q31" i="25"/>
  <c r="O30" i="25"/>
  <c r="N30" i="25"/>
  <c r="L30" i="25"/>
  <c r="K30" i="25"/>
  <c r="J30" i="25"/>
  <c r="I30" i="25"/>
  <c r="G30" i="25"/>
  <c r="F30" i="25"/>
  <c r="E30" i="25"/>
  <c r="Q30" i="25" s="1"/>
  <c r="D30" i="25"/>
  <c r="O29" i="25"/>
  <c r="N29" i="25"/>
  <c r="M29" i="25"/>
  <c r="L29" i="25"/>
  <c r="K29" i="25"/>
  <c r="K35" i="25" s="1"/>
  <c r="J29" i="25"/>
  <c r="I29" i="25"/>
  <c r="H29" i="25"/>
  <c r="G29" i="25"/>
  <c r="F29" i="25"/>
  <c r="E29" i="25"/>
  <c r="D29" i="25"/>
  <c r="Q29" i="25" s="1"/>
  <c r="O28" i="25"/>
  <c r="O35" i="25" s="1"/>
  <c r="N28" i="25"/>
  <c r="M28" i="25"/>
  <c r="L28" i="25"/>
  <c r="K28" i="25"/>
  <c r="J28" i="25"/>
  <c r="I28" i="25"/>
  <c r="H28" i="25"/>
  <c r="H35" i="25" s="1"/>
  <c r="G28" i="25"/>
  <c r="Q28" i="25" s="1"/>
  <c r="F28" i="25"/>
  <c r="E28" i="25"/>
  <c r="D28" i="25"/>
  <c r="O27" i="25"/>
  <c r="N27" i="25"/>
  <c r="M27" i="25"/>
  <c r="M35" i="25" s="1"/>
  <c r="L27" i="25"/>
  <c r="L35" i="25" s="1"/>
  <c r="K27" i="25"/>
  <c r="J27" i="25"/>
  <c r="J35" i="25" s="1"/>
  <c r="I27" i="25"/>
  <c r="I35" i="25" s="1"/>
  <c r="H27" i="25"/>
  <c r="G27" i="25"/>
  <c r="F27" i="25"/>
  <c r="E27" i="25"/>
  <c r="E35" i="25" s="1"/>
  <c r="D27" i="25"/>
  <c r="D35" i="25" s="1"/>
  <c r="E24" i="48"/>
  <c r="L13" i="48"/>
  <c r="O11" i="25"/>
  <c r="N11" i="25"/>
  <c r="M11" i="25"/>
  <c r="L11" i="25"/>
  <c r="K11" i="25"/>
  <c r="J11" i="25"/>
  <c r="I11" i="25"/>
  <c r="H11" i="25"/>
  <c r="G11" i="25"/>
  <c r="F11" i="25"/>
  <c r="E11" i="25"/>
  <c r="D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K7" i="25"/>
  <c r="J7" i="25"/>
  <c r="K6" i="25"/>
  <c r="J6" i="25"/>
  <c r="O8" i="25"/>
  <c r="N8" i="25"/>
  <c r="L8" i="25"/>
  <c r="K8" i="25"/>
  <c r="J8" i="25"/>
  <c r="I8" i="25"/>
  <c r="G8" i="25"/>
  <c r="F8" i="25"/>
  <c r="E8" i="25"/>
  <c r="D8" i="25"/>
  <c r="O7" i="25"/>
  <c r="N7" i="25"/>
  <c r="M7" i="25"/>
  <c r="L7" i="25"/>
  <c r="I7" i="25"/>
  <c r="H7" i="25"/>
  <c r="G7" i="25"/>
  <c r="F7" i="25"/>
  <c r="E7" i="25"/>
  <c r="D7" i="25"/>
  <c r="O6" i="25"/>
  <c r="N6" i="25"/>
  <c r="M6" i="25"/>
  <c r="L6" i="25"/>
  <c r="I6" i="25"/>
  <c r="H6" i="25"/>
  <c r="G6" i="25"/>
  <c r="F6" i="25"/>
  <c r="E6" i="25"/>
  <c r="D6" i="25"/>
  <c r="O5" i="25"/>
  <c r="N5" i="25"/>
  <c r="M5" i="25"/>
  <c r="L5" i="25"/>
  <c r="K5" i="25"/>
  <c r="J5" i="25"/>
  <c r="I5" i="25"/>
  <c r="H5" i="25"/>
  <c r="G5" i="25"/>
  <c r="F5" i="25"/>
  <c r="E5" i="25"/>
  <c r="D5" i="25"/>
  <c r="E31" i="30"/>
  <c r="E5" i="30"/>
  <c r="L32" i="48"/>
  <c r="S29" i="48"/>
  <c r="L14" i="48" s="1"/>
  <c r="E9" i="48"/>
  <c r="E17" i="48" s="1"/>
  <c r="I9" i="17"/>
  <c r="E7" i="18"/>
  <c r="F7" i="18"/>
  <c r="G7" i="18"/>
  <c r="D7" i="18"/>
  <c r="Q35" i="25" l="1"/>
  <c r="Q27" i="25"/>
  <c r="G35" i="25"/>
  <c r="E30" i="48"/>
  <c r="E32" i="48" s="1"/>
  <c r="E34" i="48" s="1"/>
  <c r="E38" i="48" s="1"/>
  <c r="L23" i="48"/>
  <c r="G49" i="17"/>
  <c r="D49" i="17"/>
  <c r="C41" i="17"/>
  <c r="D41" i="17"/>
  <c r="E33" i="17"/>
  <c r="F49" i="17"/>
  <c r="H49" i="17"/>
  <c r="C49" i="17"/>
  <c r="D33" i="17"/>
  <c r="C33" i="17"/>
  <c r="E9" i="45"/>
  <c r="E17" i="45" s="1"/>
  <c r="E29" i="45" s="1"/>
  <c r="E33" i="45" s="1"/>
  <c r="E37" i="45" s="1"/>
  <c r="E49" i="17" l="1"/>
  <c r="E41" i="17"/>
  <c r="L32" i="41"/>
  <c r="S29" i="41"/>
  <c r="L14" i="41" s="1"/>
  <c r="L23" i="41" s="1"/>
  <c r="E9" i="41"/>
  <c r="E17" i="41" s="1"/>
  <c r="F6" i="34"/>
  <c r="F8" i="34" s="1"/>
  <c r="G15" i="35"/>
  <c r="F7" i="34"/>
  <c r="G7" i="34"/>
  <c r="E30" i="41" l="1"/>
  <c r="E32" i="41" s="1"/>
  <c r="E34" i="41" s="1"/>
  <c r="E38" i="41" s="1"/>
  <c r="G6" i="34"/>
  <c r="Q6" i="25"/>
  <c r="Q8" i="25"/>
  <c r="N13" i="25"/>
  <c r="L33" i="30"/>
  <c r="S30" i="30"/>
  <c r="L14" i="30" s="1"/>
  <c r="L23" i="30" s="1"/>
  <c r="E9" i="30"/>
  <c r="E17" i="30" s="1"/>
  <c r="M13" i="25"/>
  <c r="L13" i="25"/>
  <c r="G13" i="25"/>
  <c r="F13" i="25"/>
  <c r="E13" i="25"/>
  <c r="Q12" i="25"/>
  <c r="Q10" i="25"/>
  <c r="Q9" i="25"/>
  <c r="E35" i="30" l="1"/>
  <c r="E39" i="30" s="1"/>
  <c r="Q11" i="25"/>
  <c r="O13" i="25"/>
  <c r="Q7" i="25"/>
  <c r="H13" i="25"/>
  <c r="I13" i="25"/>
  <c r="J13" i="25"/>
  <c r="K13" i="25"/>
  <c r="Q5" i="25"/>
  <c r="D13" i="25"/>
  <c r="O10" i="17"/>
  <c r="N10" i="17"/>
  <c r="M10" i="17"/>
  <c r="Q13" i="25" l="1"/>
  <c r="G5" i="18"/>
  <c r="F5" i="18"/>
  <c r="E5" i="18"/>
  <c r="D5" i="18"/>
  <c r="J10" i="17" l="1"/>
  <c r="I10" i="17"/>
  <c r="H10" i="17"/>
  <c r="E10" i="17"/>
  <c r="D10" i="17"/>
  <c r="C10" i="17"/>
</calcChain>
</file>

<file path=xl/sharedStrings.xml><?xml version="1.0" encoding="utf-8"?>
<sst xmlns="http://schemas.openxmlformats.org/spreadsheetml/2006/main" count="477" uniqueCount="247">
  <si>
    <t>Accrual</t>
  </si>
  <si>
    <t>Without accrual</t>
  </si>
  <si>
    <t>With an accrual</t>
  </si>
  <si>
    <t>Income</t>
  </si>
  <si>
    <t>B</t>
  </si>
  <si>
    <t>D</t>
  </si>
  <si>
    <t>A</t>
  </si>
  <si>
    <t>COS</t>
  </si>
  <si>
    <t>GP</t>
  </si>
  <si>
    <t>C</t>
  </si>
  <si>
    <t>Jan</t>
  </si>
  <si>
    <t>Paid</t>
  </si>
  <si>
    <t>Feb</t>
  </si>
  <si>
    <t>Mar</t>
  </si>
  <si>
    <t>Phone Cost</t>
  </si>
  <si>
    <t>Two ways to input transactions</t>
  </si>
  <si>
    <t>Journal No:</t>
  </si>
  <si>
    <t>Date:</t>
  </si>
  <si>
    <t>Dept:</t>
  </si>
  <si>
    <t>dr</t>
  </si>
  <si>
    <t>cr</t>
  </si>
  <si>
    <t>Code</t>
  </si>
  <si>
    <t>Description</t>
  </si>
  <si>
    <t>Name</t>
  </si>
  <si>
    <t>Expenses</t>
  </si>
  <si>
    <t>Dec</t>
  </si>
  <si>
    <t>Expenditure</t>
  </si>
  <si>
    <t>Salary</t>
  </si>
  <si>
    <t>XXXXXXX</t>
  </si>
  <si>
    <t>Liability</t>
  </si>
  <si>
    <t>x 100</t>
  </si>
  <si>
    <t>Sales</t>
  </si>
  <si>
    <t>Cost centre</t>
  </si>
  <si>
    <t>Nominal code</t>
  </si>
  <si>
    <t>Type of cost</t>
  </si>
  <si>
    <t>Apr</t>
  </si>
  <si>
    <t>May</t>
  </si>
  <si>
    <t>Jun</t>
  </si>
  <si>
    <t>Jul</t>
  </si>
  <si>
    <t>Aug</t>
  </si>
  <si>
    <t>Sep</t>
  </si>
  <si>
    <t>Oct</t>
  </si>
  <si>
    <t>Nov</t>
  </si>
  <si>
    <t>Total</t>
  </si>
  <si>
    <t>Employee salaries</t>
  </si>
  <si>
    <t>Telephone</t>
  </si>
  <si>
    <t>Utilities - Electric</t>
  </si>
  <si>
    <t>Utilities - Heating</t>
  </si>
  <si>
    <t>Consulting</t>
  </si>
  <si>
    <t xml:space="preserve">Rent </t>
  </si>
  <si>
    <t>Total Cost</t>
  </si>
  <si>
    <t>FTE - Full-time equivalent</t>
  </si>
  <si>
    <t>FTE - Headcount - Permanent</t>
  </si>
  <si>
    <t>FTE - Headcount - Contractor</t>
  </si>
  <si>
    <t>Fixed cost</t>
  </si>
  <si>
    <t>Variable cost</t>
  </si>
  <si>
    <t>€</t>
  </si>
  <si>
    <t>Activity</t>
  </si>
  <si>
    <t>Semi-variable cost</t>
  </si>
  <si>
    <t>Mail Share Ltd Budget - to 31st Dec 2020</t>
  </si>
  <si>
    <t>Laptop for £1,000</t>
  </si>
  <si>
    <t>Gross</t>
  </si>
  <si>
    <t>Net</t>
  </si>
  <si>
    <t>Number</t>
  </si>
  <si>
    <t>Job role</t>
  </si>
  <si>
    <t>Basic salary</t>
  </si>
  <si>
    <t>Pension</t>
  </si>
  <si>
    <t>NI E/ers</t>
  </si>
  <si>
    <t>Budget</t>
  </si>
  <si>
    <t>Actual</t>
  </si>
  <si>
    <t>Heating</t>
  </si>
  <si>
    <t>VAT</t>
  </si>
  <si>
    <t>Purchases</t>
  </si>
  <si>
    <t>Services provided - UK</t>
  </si>
  <si>
    <t>Goods provided - International</t>
  </si>
  <si>
    <t>Gross invoice value</t>
  </si>
  <si>
    <t>Business Rates</t>
  </si>
  <si>
    <t>Notes</t>
  </si>
  <si>
    <t>Responsibility for the budget</t>
  </si>
  <si>
    <t>Inputs the journal</t>
  </si>
  <si>
    <t>Signs off invoices</t>
  </si>
  <si>
    <t>Goods receipting</t>
  </si>
  <si>
    <t>Build the budget</t>
  </si>
  <si>
    <t>Inputs the budget into the system</t>
  </si>
  <si>
    <t>Checking for errors in actuals</t>
  </si>
  <si>
    <t>Enters the accrual in the system</t>
  </si>
  <si>
    <t>Raising POs</t>
  </si>
  <si>
    <t>Generating the initial accruals</t>
  </si>
  <si>
    <t>Inputs into the accounts system</t>
  </si>
  <si>
    <t>Invoice</t>
  </si>
  <si>
    <t>Gross Profit</t>
  </si>
  <si>
    <t>Forecast</t>
  </si>
  <si>
    <t>A - Finance</t>
  </si>
  <si>
    <t>B - Operations</t>
  </si>
  <si>
    <t>Operations: Phone</t>
  </si>
  <si>
    <t>Painting</t>
  </si>
  <si>
    <t>Profit/(Loss)</t>
  </si>
  <si>
    <t>Direct</t>
  </si>
  <si>
    <t>Straight-line method</t>
  </si>
  <si>
    <t>Reducing Balance method</t>
  </si>
  <si>
    <t>Profit &amp; Loss account</t>
  </si>
  <si>
    <t>Indirect/Support costs/Overheads</t>
  </si>
  <si>
    <t>Profit and Loss account</t>
  </si>
  <si>
    <t>Net Profit</t>
  </si>
  <si>
    <t>Budget - 12mths</t>
  </si>
  <si>
    <t>Variance</t>
  </si>
  <si>
    <t>(difference)</t>
  </si>
  <si>
    <t>Starting</t>
  </si>
  <si>
    <t>Point</t>
  </si>
  <si>
    <t>Accrual reversal</t>
  </si>
  <si>
    <t>If we accrue</t>
  </si>
  <si>
    <t>If we do nothing</t>
  </si>
  <si>
    <t>Gross Margin</t>
  </si>
  <si>
    <t>£000s</t>
  </si>
  <si>
    <t>Indirect</t>
  </si>
  <si>
    <t>Transactional listing</t>
  </si>
  <si>
    <t>Cust A</t>
  </si>
  <si>
    <t>Cust B</t>
  </si>
  <si>
    <t>Cust C</t>
  </si>
  <si>
    <t xml:space="preserve">Cust B </t>
  </si>
  <si>
    <t>Inv 101</t>
  </si>
  <si>
    <t>Inv 95</t>
  </si>
  <si>
    <t>Inv 211</t>
  </si>
  <si>
    <t>Cr Nt 102</t>
  </si>
  <si>
    <t>X</t>
  </si>
  <si>
    <t>Journal</t>
  </si>
  <si>
    <t>1) We have incurred the cost</t>
  </si>
  <si>
    <t>2) The invoice is missing</t>
  </si>
  <si>
    <t>1) We have provided the services</t>
  </si>
  <si>
    <t>2) We have not yet raised the invoice</t>
  </si>
  <si>
    <t>We raise a Purchase Order - intention - we send this to the supplier</t>
  </si>
  <si>
    <t>We receive the invoice from the suppliers</t>
  </si>
  <si>
    <t>We pay the invoice</t>
  </si>
  <si>
    <t>We receive the goods/services - We goods receipt</t>
  </si>
  <si>
    <t>Cashflow</t>
  </si>
  <si>
    <t>Balance sheet</t>
  </si>
  <si>
    <t>Cash in</t>
  </si>
  <si>
    <t>Cash out</t>
  </si>
  <si>
    <t>Net cash</t>
  </si>
  <si>
    <t>Profit &amp; Loss Account/Income &amp; Expenditure Account/Statement of Financial Activities</t>
  </si>
  <si>
    <t>For year ending 31/12/2022</t>
  </si>
  <si>
    <t>Profit/(Loss) - Surplus/(Deficit)</t>
  </si>
  <si>
    <t>Income, Turnover, Revenue, Sales</t>
  </si>
  <si>
    <t>Money generated through the provision of goods/services</t>
  </si>
  <si>
    <t>Grant</t>
  </si>
  <si>
    <t>Donations</t>
  </si>
  <si>
    <t>Loan</t>
  </si>
  <si>
    <t>Assets</t>
  </si>
  <si>
    <t>Liabilities</t>
  </si>
  <si>
    <t>Interest charges</t>
  </si>
  <si>
    <t>Expenditure/Cost</t>
  </si>
  <si>
    <t>Materials</t>
  </si>
  <si>
    <t>Labour - Trainer</t>
  </si>
  <si>
    <t xml:space="preserve">Labour: IT, Finance, HR, FM, Security </t>
  </si>
  <si>
    <t>Direct cost/Cost of Sales</t>
  </si>
  <si>
    <t>Indirect Cost/Support costs/General Overheads</t>
  </si>
  <si>
    <t>Rent, rates and service charges</t>
  </si>
  <si>
    <t>Utilities: Water, Gas, Electric</t>
  </si>
  <si>
    <t>R&amp;M</t>
  </si>
  <si>
    <t>Software/Other licences</t>
  </si>
  <si>
    <t>Consistency</t>
  </si>
  <si>
    <t>V</t>
  </si>
  <si>
    <t>Cost</t>
  </si>
  <si>
    <t>Benefit</t>
  </si>
  <si>
    <t>Value</t>
  </si>
  <si>
    <t>Usage</t>
  </si>
  <si>
    <t>5 years</t>
  </si>
  <si>
    <t>Laptop</t>
  </si>
  <si>
    <t>Depreciation</t>
  </si>
  <si>
    <t>IT Equipment - Depreciation</t>
  </si>
  <si>
    <t>Corporation tax</t>
  </si>
  <si>
    <t>Profit after tax</t>
  </si>
  <si>
    <t>Net Profit/PB4Tax/Pre-tax</t>
  </si>
  <si>
    <t>E</t>
  </si>
  <si>
    <t>I</t>
  </si>
  <si>
    <t>T</t>
  </si>
  <si>
    <t>Earnings</t>
  </si>
  <si>
    <t>Before</t>
  </si>
  <si>
    <t xml:space="preserve">Interest </t>
  </si>
  <si>
    <t>Tax</t>
  </si>
  <si>
    <t>EBIT/Operating Profit</t>
  </si>
  <si>
    <t>Exceptional Grant income</t>
  </si>
  <si>
    <t>Motor vehicles</t>
  </si>
  <si>
    <t>Property</t>
  </si>
  <si>
    <t>Assets - Own</t>
  </si>
  <si>
    <t>Liabilities - Owe</t>
  </si>
  <si>
    <t>Long-term &gt; 12mths</t>
  </si>
  <si>
    <t>Short-term &lt; 12mths</t>
  </si>
  <si>
    <t>Stock</t>
  </si>
  <si>
    <t>Debtors/Accounts Receivables</t>
  </si>
  <si>
    <t>Cash in bank</t>
  </si>
  <si>
    <t>Creditors/Accounts Payables</t>
  </si>
  <si>
    <t>Mortgage/Lease</t>
  </si>
  <si>
    <t>Net Assets</t>
  </si>
  <si>
    <t>Share capital</t>
  </si>
  <si>
    <t>Investment</t>
  </si>
  <si>
    <t>Deposit</t>
  </si>
  <si>
    <t>Equity/Shareholders Funds</t>
  </si>
  <si>
    <t>Share capital - TfL</t>
  </si>
  <si>
    <t>Premises costs</t>
  </si>
  <si>
    <t>Fixed Fee income</t>
  </si>
  <si>
    <t>Deferred income</t>
  </si>
  <si>
    <t>Non-portfolio income</t>
  </si>
  <si>
    <t>Admin expenses</t>
  </si>
  <si>
    <t>H/L/E/</t>
  </si>
  <si>
    <t>Solicitor salaries</t>
  </si>
  <si>
    <t>Solicitor travel expenses</t>
  </si>
  <si>
    <t>Equipment</t>
  </si>
  <si>
    <t>Capital Expenditure</t>
  </si>
  <si>
    <t>Operational Expenditure - Budget for the cost of operations (i.e. Everyday running costs)</t>
  </si>
  <si>
    <t>Equity</t>
  </si>
  <si>
    <t>Share Capital</t>
  </si>
  <si>
    <t>Short-term assets - Short-term Liabilities</t>
  </si>
  <si>
    <t>Working Capital</t>
  </si>
  <si>
    <t>Long-term assets</t>
  </si>
  <si>
    <t>Support Staff salaries</t>
  </si>
  <si>
    <t>Performance</t>
  </si>
  <si>
    <t>Phased the budget</t>
  </si>
  <si>
    <t>(seasonal fluctuations)</t>
  </si>
  <si>
    <t>Interdependent costs</t>
  </si>
  <si>
    <t>Business rates</t>
  </si>
  <si>
    <t>Prepayment</t>
  </si>
  <si>
    <t>Sept/Oct</t>
  </si>
  <si>
    <t>Actuals</t>
  </si>
  <si>
    <t>Forecast -12mths</t>
  </si>
  <si>
    <t>Forecast 1</t>
  </si>
  <si>
    <t>Predicted</t>
  </si>
  <si>
    <t>Forecast 2</t>
  </si>
  <si>
    <t>Forecast - 12 months</t>
  </si>
  <si>
    <t>Feb-Dec</t>
  </si>
  <si>
    <t>Jan-Feb</t>
  </si>
  <si>
    <t>Mar-Dec</t>
  </si>
  <si>
    <t>Forecast 3</t>
  </si>
  <si>
    <t>Jan-Mar</t>
  </si>
  <si>
    <t>Apr-Dec</t>
  </si>
  <si>
    <t>Quarterly</t>
  </si>
  <si>
    <t>Monthly</t>
  </si>
  <si>
    <t>Jan-Jun</t>
  </si>
  <si>
    <t>Jul-Dec</t>
  </si>
  <si>
    <t>Before the year</t>
  </si>
  <si>
    <t>In the year</t>
  </si>
  <si>
    <t>Fixed</t>
  </si>
  <si>
    <t>Flexible</t>
  </si>
  <si>
    <t>(Difference)</t>
  </si>
  <si>
    <t xml:space="preserve">Starting </t>
  </si>
  <si>
    <t>Explain the variance - Why?</t>
  </si>
  <si>
    <t>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</si>
</sst>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;[Red]\(#,##0\)"/>
    <numFmt numFmtId="165" formatCode="#,##0.0;[Red]\(#,##0.0\)"/>
    <numFmt numFmtId="166" formatCode="#,##0.00;[Red]\(#,##0.00\)"/>
    <numFmt numFmtId="167" formatCode="_-* #,##0_-;\-* #,##0_-;_-* &quot;-&quot;??_-;_-@_-"/>
    <numFmt numFmtId="168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5" xfId="0" applyNumberFormat="1" applyBorder="1"/>
    <xf numFmtId="164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64" fontId="2" fillId="0" borderId="5" xfId="0" applyNumberFormat="1" applyFont="1" applyBorder="1"/>
    <xf numFmtId="164" fontId="1" fillId="0" borderId="5" xfId="0" applyNumberFormat="1" applyFont="1" applyBorder="1"/>
    <xf numFmtId="164" fontId="0" fillId="2" borderId="10" xfId="0" applyNumberFormat="1" applyFill="1" applyBorder="1"/>
    <xf numFmtId="165" fontId="0" fillId="2" borderId="10" xfId="0" applyNumberFormat="1" applyFill="1" applyBorder="1"/>
    <xf numFmtId="164" fontId="3" fillId="0" borderId="5" xfId="0" applyNumberFormat="1" applyFont="1" applyBorder="1"/>
    <xf numFmtId="164" fontId="2" fillId="2" borderId="5" xfId="0" applyNumberFormat="1" applyFont="1" applyFill="1" applyBorder="1"/>
    <xf numFmtId="0" fontId="1" fillId="0" borderId="0" xfId="0" applyFont="1"/>
    <xf numFmtId="9" fontId="0" fillId="0" borderId="0" xfId="1" applyFont="1"/>
    <xf numFmtId="9" fontId="0" fillId="0" borderId="0" xfId="1" applyFont="1" applyFill="1"/>
    <xf numFmtId="0" fontId="0" fillId="0" borderId="11" xfId="0" applyBorder="1"/>
    <xf numFmtId="164" fontId="0" fillId="0" borderId="0" xfId="0" applyNumberFormat="1"/>
    <xf numFmtId="9" fontId="0" fillId="0" borderId="0" xfId="1" applyFont="1" applyBorder="1"/>
    <xf numFmtId="165" fontId="0" fillId="0" borderId="12" xfId="0" applyNumberFormat="1" applyBorder="1"/>
    <xf numFmtId="0" fontId="1" fillId="0" borderId="7" xfId="0" applyFont="1" applyBorder="1"/>
    <xf numFmtId="166" fontId="1" fillId="0" borderId="11" xfId="0" applyNumberFormat="1" applyFont="1" applyBorder="1"/>
    <xf numFmtId="165" fontId="1" fillId="0" borderId="1" xfId="0" applyNumberFormat="1" applyFont="1" applyBorder="1"/>
    <xf numFmtId="165" fontId="0" fillId="0" borderId="0" xfId="0" applyNumberFormat="1"/>
    <xf numFmtId="165" fontId="0" fillId="0" borderId="6" xfId="0" applyNumberFormat="1" applyBorder="1"/>
    <xf numFmtId="165" fontId="0" fillId="0" borderId="5" xfId="0" applyNumberFormat="1" applyBorder="1"/>
    <xf numFmtId="165" fontId="1" fillId="0" borderId="5" xfId="0" applyNumberFormat="1" applyFont="1" applyBorder="1"/>
    <xf numFmtId="165" fontId="2" fillId="2" borderId="5" xfId="0" applyNumberFormat="1" applyFont="1" applyFill="1" applyBorder="1"/>
    <xf numFmtId="165" fontId="5" fillId="0" borderId="6" xfId="0" applyNumberFormat="1" applyFont="1" applyBorder="1"/>
    <xf numFmtId="165" fontId="2" fillId="0" borderId="6" xfId="0" applyNumberFormat="1" applyFont="1" applyBorder="1"/>
    <xf numFmtId="165" fontId="2" fillId="0" borderId="5" xfId="0" applyNumberFormat="1" applyFont="1" applyBorder="1"/>
    <xf numFmtId="164" fontId="0" fillId="0" borderId="0" xfId="0" quotePrefix="1" applyNumberFormat="1" applyAlignment="1">
      <alignment horizontal="center"/>
    </xf>
    <xf numFmtId="164" fontId="0" fillId="0" borderId="10" xfId="0" applyNumberFormat="1" applyBorder="1"/>
    <xf numFmtId="164" fontId="0" fillId="2" borderId="0" xfId="0" applyNumberFormat="1" applyFill="1"/>
    <xf numFmtId="165" fontId="0" fillId="2" borderId="0" xfId="0" applyNumberFormat="1" applyFill="1"/>
    <xf numFmtId="164" fontId="0" fillId="2" borderId="0" xfId="0" quotePrefix="1" applyNumberFormat="1" applyFill="1"/>
    <xf numFmtId="164" fontId="1" fillId="0" borderId="0" xfId="0" applyNumberFormat="1" applyFont="1"/>
    <xf numFmtId="0" fontId="0" fillId="0" borderId="0" xfId="0" quotePrefix="1"/>
    <xf numFmtId="165" fontId="1" fillId="0" borderId="0" xfId="0" applyNumberFormat="1" applyFont="1"/>
    <xf numFmtId="165" fontId="0" fillId="0" borderId="0" xfId="0" applyNumberFormat="1" applyAlignment="1">
      <alignment horizontal="center"/>
    </xf>
    <xf numFmtId="9" fontId="0" fillId="0" borderId="6" xfId="1" applyFont="1" applyBorder="1"/>
    <xf numFmtId="166" fontId="0" fillId="0" borderId="0" xfId="0" applyNumberFormat="1"/>
    <xf numFmtId="165" fontId="0" fillId="0" borderId="6" xfId="0" applyNumberFormat="1" applyBorder="1" applyAlignment="1">
      <alignment horizontal="right"/>
    </xf>
    <xf numFmtId="164" fontId="0" fillId="0" borderId="0" xfId="0" applyNumberFormat="1" applyAlignment="1">
      <alignment horizontal="center"/>
    </xf>
    <xf numFmtId="2" fontId="0" fillId="0" borderId="0" xfId="0" applyNumberFormat="1"/>
    <xf numFmtId="164" fontId="0" fillId="0" borderId="1" xfId="0" applyNumberFormat="1" applyBorder="1"/>
    <xf numFmtId="164" fontId="0" fillId="0" borderId="11" xfId="0" applyNumberFormat="1" applyBorder="1" applyAlignment="1">
      <alignment horizontal="center"/>
    </xf>
    <xf numFmtId="164" fontId="0" fillId="0" borderId="0" xfId="0" quotePrefix="1" applyNumberFormat="1"/>
    <xf numFmtId="164" fontId="1" fillId="0" borderId="1" xfId="0" applyNumberFormat="1" applyFont="1" applyBorder="1"/>
    <xf numFmtId="165" fontId="0" fillId="3" borderId="1" xfId="0" applyNumberFormat="1" applyFill="1" applyBorder="1"/>
    <xf numFmtId="0" fontId="0" fillId="0" borderId="16" xfId="0" applyBorder="1"/>
    <xf numFmtId="0" fontId="0" fillId="0" borderId="15" xfId="0" applyBorder="1"/>
    <xf numFmtId="0" fontId="0" fillId="0" borderId="17" xfId="0" applyBorder="1"/>
    <xf numFmtId="0" fontId="0" fillId="0" borderId="0" xfId="0" applyAlignment="1">
      <alignment horizontal="center"/>
    </xf>
    <xf numFmtId="164" fontId="0" fillId="2" borderId="14" xfId="0" applyNumberFormat="1" applyFill="1" applyBorder="1"/>
    <xf numFmtId="164" fontId="1" fillId="2" borderId="13" xfId="0" applyNumberFormat="1" applyFont="1" applyFill="1" applyBorder="1"/>
    <xf numFmtId="164" fontId="0" fillId="2" borderId="10" xfId="0" applyNumberFormat="1" applyFill="1" applyBorder="1" applyAlignment="1">
      <alignment horizontal="right"/>
    </xf>
    <xf numFmtId="164" fontId="0" fillId="2" borderId="1" xfId="0" applyNumberFormat="1" applyFill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1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8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8" xfId="0" applyBorder="1"/>
    <xf numFmtId="0" fontId="0" fillId="0" borderId="29" xfId="0" applyBorder="1" applyAlignment="1">
      <alignment horizontal="center"/>
    </xf>
    <xf numFmtId="167" fontId="0" fillId="0" borderId="28" xfId="2" applyNumberFormat="1" applyFont="1" applyBorder="1"/>
    <xf numFmtId="167" fontId="0" fillId="0" borderId="29" xfId="2" applyNumberFormat="1" applyFont="1" applyBorder="1"/>
    <xf numFmtId="0" fontId="0" fillId="0" borderId="33" xfId="0" applyBorder="1" applyAlignment="1">
      <alignment horizontal="center"/>
    </xf>
    <xf numFmtId="0" fontId="0" fillId="0" borderId="34" xfId="0" applyBorder="1"/>
    <xf numFmtId="0" fontId="0" fillId="0" borderId="35" xfId="0" applyBorder="1"/>
    <xf numFmtId="167" fontId="0" fillId="0" borderId="36" xfId="2" applyNumberFormat="1" applyFont="1" applyBorder="1"/>
    <xf numFmtId="167" fontId="0" fillId="0" borderId="14" xfId="2" applyNumberFormat="1" applyFont="1" applyBorder="1"/>
    <xf numFmtId="167" fontId="0" fillId="0" borderId="37" xfId="2" applyNumberFormat="1" applyFont="1" applyBorder="1"/>
    <xf numFmtId="167" fontId="0" fillId="0" borderId="35" xfId="2" applyNumberFormat="1" applyFont="1" applyBorder="1"/>
    <xf numFmtId="167" fontId="0" fillId="0" borderId="34" xfId="2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167" fontId="0" fillId="0" borderId="19" xfId="2" applyNumberFormat="1" applyFont="1" applyBorder="1"/>
    <xf numFmtId="167" fontId="0" fillId="0" borderId="21" xfId="2" applyNumberFormat="1" applyFont="1" applyBorder="1"/>
    <xf numFmtId="167" fontId="0" fillId="0" borderId="38" xfId="2" applyNumberFormat="1" applyFont="1" applyBorder="1"/>
    <xf numFmtId="167" fontId="0" fillId="0" borderId="39" xfId="2" applyNumberFormat="1" applyFont="1" applyBorder="1"/>
    <xf numFmtId="167" fontId="0" fillId="2" borderId="20" xfId="2" applyNumberFormat="1" applyFont="1" applyFill="1" applyBorder="1"/>
    <xf numFmtId="0" fontId="0" fillId="0" borderId="0" xfId="0" applyAlignment="1">
      <alignment horizontal="left"/>
    </xf>
    <xf numFmtId="168" fontId="0" fillId="0" borderId="0" xfId="2" applyNumberFormat="1" applyFont="1"/>
    <xf numFmtId="0" fontId="0" fillId="0" borderId="0" xfId="0" applyAlignment="1">
      <alignment horizontal="right"/>
    </xf>
    <xf numFmtId="167" fontId="0" fillId="0" borderId="0" xfId="2" applyNumberFormat="1" applyFont="1"/>
    <xf numFmtId="10" fontId="0" fillId="0" borderId="0" xfId="0" applyNumberFormat="1"/>
    <xf numFmtId="167" fontId="0" fillId="2" borderId="27" xfId="2" applyNumberFormat="1" applyFont="1" applyFill="1" applyBorder="1"/>
    <xf numFmtId="167" fontId="0" fillId="2" borderId="10" xfId="2" applyNumberFormat="1" applyFont="1" applyFill="1" applyBorder="1"/>
    <xf numFmtId="167" fontId="0" fillId="2" borderId="30" xfId="2" applyNumberFormat="1" applyFont="1" applyFill="1" applyBorder="1"/>
    <xf numFmtId="167" fontId="0" fillId="2" borderId="31" xfId="2" applyNumberFormat="1" applyFont="1" applyFill="1" applyBorder="1"/>
    <xf numFmtId="167" fontId="0" fillId="2" borderId="32" xfId="2" applyNumberFormat="1" applyFont="1" applyFill="1" applyBorder="1"/>
    <xf numFmtId="164" fontId="0" fillId="0" borderId="16" xfId="0" applyNumberFormat="1" applyBorder="1"/>
    <xf numFmtId="164" fontId="0" fillId="2" borderId="0" xfId="0" applyNumberFormat="1" applyFill="1" applyAlignment="1">
      <alignment horizontal="center"/>
    </xf>
    <xf numFmtId="164" fontId="0" fillId="0" borderId="15" xfId="0" applyNumberFormat="1" applyBorder="1"/>
    <xf numFmtId="164" fontId="0" fillId="0" borderId="17" xfId="0" applyNumberFormat="1" applyBorder="1"/>
    <xf numFmtId="0" fontId="0" fillId="0" borderId="1" xfId="0" applyBorder="1"/>
    <xf numFmtId="10" fontId="0" fillId="0" borderId="6" xfId="1" applyNumberFormat="1" applyFont="1" applyBorder="1"/>
    <xf numFmtId="164" fontId="0" fillId="0" borderId="0" xfId="0" applyNumberFormat="1" applyAlignment="1">
      <alignment horizontal="left"/>
    </xf>
    <xf numFmtId="0" fontId="0" fillId="0" borderId="29" xfId="0" applyBorder="1" applyAlignment="1">
      <alignment horizontal="left"/>
    </xf>
    <xf numFmtId="0" fontId="0" fillId="0" borderId="41" xfId="0" applyBorder="1"/>
    <xf numFmtId="164" fontId="0" fillId="0" borderId="0" xfId="0" applyNumberFormat="1" applyAlignment="1">
      <alignment horizontal="right"/>
    </xf>
    <xf numFmtId="0" fontId="0" fillId="0" borderId="41" xfId="0" applyBorder="1" applyAlignment="1">
      <alignment horizontal="center"/>
    </xf>
    <xf numFmtId="0" fontId="1" fillId="0" borderId="0" xfId="0" quotePrefix="1" applyFont="1"/>
    <xf numFmtId="164" fontId="1" fillId="2" borderId="0" xfId="0" applyNumberFormat="1" applyFont="1" applyFill="1"/>
    <xf numFmtId="165" fontId="0" fillId="0" borderId="11" xfId="0" applyNumberFormat="1" applyBorder="1" applyAlignment="1">
      <alignment horizontal="center"/>
    </xf>
    <xf numFmtId="165" fontId="0" fillId="0" borderId="0" xfId="0" quotePrefix="1" applyNumberFormat="1"/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2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40" xfId="0" applyBorder="1" applyAlignment="1">
      <alignment horizontal="center"/>
    </xf>
    <xf numFmtId="164" fontId="0" fillId="2" borderId="0" xfId="0" applyNumberFormat="1" applyFill="1" applyBorder="1"/>
    <xf numFmtId="164" fontId="0" fillId="0" borderId="10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5" fontId="2" fillId="0" borderId="5" xfId="0" applyNumberFormat="1" applyFont="1" applyFill="1" applyBorder="1"/>
    <xf numFmtId="164" fontId="0" fillId="4" borderId="0" xfId="0" quotePrefix="1" applyNumberFormat="1" applyFill="1" applyAlignment="1">
      <alignment horizontal="center"/>
    </xf>
    <xf numFmtId="167" fontId="0" fillId="3" borderId="10" xfId="2" applyNumberFormat="1" applyFont="1" applyFill="1" applyBorder="1"/>
    <xf numFmtId="167" fontId="0" fillId="3" borderId="30" xfId="2" applyNumberFormat="1" applyFont="1" applyFill="1" applyBorder="1"/>
    <xf numFmtId="167" fontId="0" fillId="3" borderId="32" xfId="2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167" fontId="0" fillId="0" borderId="27" xfId="2" applyNumberFormat="1" applyFont="1" applyFill="1" applyBorder="1"/>
    <xf numFmtId="167" fontId="0" fillId="0" borderId="10" xfId="2" applyNumberFormat="1" applyFont="1" applyFill="1" applyBorder="1"/>
    <xf numFmtId="167" fontId="0" fillId="0" borderId="31" xfId="2" applyNumberFormat="1" applyFont="1" applyFill="1" applyBorder="1"/>
    <xf numFmtId="164" fontId="0" fillId="4" borderId="0" xfId="0" applyNumberFormat="1" applyFill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604025</xdr:colOff>
      <xdr:row>5</xdr:row>
      <xdr:rowOff>23232</xdr:rowOff>
    </xdr:from>
    <xdr:to>
      <xdr:col>8</xdr:col>
      <xdr:colOff>9293</xdr:colOff>
      <xdr:row>16</xdr:row>
      <xdr:rowOff>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C6D2BBCE-AA5F-4AFA-BF9E-F63AF311FD2D}"/>
            </a:ext>
          </a:extLst>
        </xdr:cNvPr>
        <xdr:cNvCxnSpPr/>
      </xdr:nvCxnSpPr>
      <xdr:spPr>
        <a:xfrm>
          <a:off x="1823225" y="975732"/>
          <a:ext cx="3062868" cy="208179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16563</xdr:colOff>
      <xdr:row>0</xdr:row>
      <xdr:rowOff>16566</xdr:rowOff>
    </xdr:from>
    <xdr:to>
      <xdr:col>19</xdr:col>
      <xdr:colOff>290966</xdr:colOff>
      <xdr:row>27</xdr:row>
      <xdr:rowOff>180310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405207-0093-CF0B-8EF0-295BDE6FC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498" y="16566"/>
          <a:ext cx="7952381" cy="53238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87923</xdr:colOff>
      <xdr:row>4</xdr:row>
      <xdr:rowOff>80596</xdr:rowOff>
    </xdr:from>
    <xdr:to>
      <xdr:col>6</xdr:col>
      <xdr:colOff>366346</xdr:colOff>
      <xdr:row>16</xdr:row>
      <xdr:rowOff>146538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7DEB4539-5ED9-6A22-7BC7-56BCCA4E4EF3}"/>
            </a:ext>
          </a:extLst>
        </xdr:cNvPr>
        <xdr:cNvSpPr/>
      </xdr:nvSpPr>
      <xdr:spPr>
        <a:xfrm>
          <a:off x="4989635" y="842596"/>
          <a:ext cx="886557" cy="2351942"/>
        </a:xfrm>
        <a:prstGeom prst="rightBrac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36634</xdr:colOff>
      <xdr:row>19</xdr:row>
      <xdr:rowOff>65942</xdr:rowOff>
    </xdr:from>
    <xdr:to>
      <xdr:col>6</xdr:col>
      <xdr:colOff>381000</xdr:colOff>
      <xdr:row>26</xdr:row>
      <xdr:rowOff>175846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6B6EF3BB-3220-2E62-7757-31EB1E38C938}"/>
            </a:ext>
          </a:extLst>
        </xdr:cNvPr>
        <xdr:cNvSpPr/>
      </xdr:nvSpPr>
      <xdr:spPr>
        <a:xfrm>
          <a:off x="4938346" y="3692769"/>
          <a:ext cx="952500" cy="1443404"/>
        </a:xfrm>
        <a:prstGeom prst="rightBrac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>
            <a:ln w="28575">
              <a:solidFill>
                <a:schemeClr val="tx1"/>
              </a:solidFill>
            </a:ln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5669</xdr:colOff>
      <xdr:row>8</xdr:row>
      <xdr:rowOff>107723</xdr:rowOff>
    </xdr:from>
    <xdr:to>
      <xdr:col>10</xdr:col>
      <xdr:colOff>22679</xdr:colOff>
      <xdr:row>8</xdr:row>
      <xdr:rowOff>107723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8B5F01BA-95B4-4540-B4E7-94FA69FC0FDC}"/>
            </a:ext>
          </a:extLst>
        </xdr:cNvPr>
        <xdr:cNvCxnSpPr/>
      </xdr:nvCxnSpPr>
      <xdr:spPr>
        <a:xfrm>
          <a:off x="3710894" y="1631723"/>
          <a:ext cx="250303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21771</xdr:colOff>
      <xdr:row>5</xdr:row>
      <xdr:rowOff>185057</xdr:rowOff>
    </xdr:from>
    <xdr:to>
      <xdr:col>6</xdr:col>
      <xdr:colOff>5443</xdr:colOff>
      <xdr:row>6</xdr:row>
      <xdr:rowOff>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60043084-1A75-4C57-8AE1-CB41ED3A2689}"/>
            </a:ext>
          </a:extLst>
        </xdr:cNvPr>
        <xdr:cNvCxnSpPr/>
      </xdr:nvCxnSpPr>
      <xdr:spPr>
        <a:xfrm>
          <a:off x="1240971" y="1137557"/>
          <a:ext cx="2422072" cy="54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604157</xdr:colOff>
      <xdr:row>6</xdr:row>
      <xdr:rowOff>10886</xdr:rowOff>
    </xdr:from>
    <xdr:to>
      <xdr:col>12</xdr:col>
      <xdr:colOff>0</xdr:colOff>
      <xdr:row>9</xdr:row>
      <xdr:rowOff>195943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49C831BE-B702-46C1-9D11-5B5130FD6A8A}"/>
            </a:ext>
          </a:extLst>
        </xdr:cNvPr>
        <xdr:cNvCxnSpPr/>
      </xdr:nvCxnSpPr>
      <xdr:spPr>
        <a:xfrm flipV="1">
          <a:off x="4871357" y="1153886"/>
          <a:ext cx="2443843" cy="75655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604158</xdr:colOff>
      <xdr:row>13</xdr:row>
      <xdr:rowOff>174172</xdr:rowOff>
    </xdr:from>
    <xdr:to>
      <xdr:col>8</xdr:col>
      <xdr:colOff>593272</xdr:colOff>
      <xdr:row>16</xdr:row>
      <xdr:rowOff>179615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4564585D-B220-40D6-82B9-751AF7FB4B59}"/>
            </a:ext>
          </a:extLst>
        </xdr:cNvPr>
        <xdr:cNvCxnSpPr/>
      </xdr:nvCxnSpPr>
      <xdr:spPr>
        <a:xfrm flipV="1">
          <a:off x="3042558" y="2672443"/>
          <a:ext cx="2427514" cy="5769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6A47-B3EF-45A9-97D6-0DDF9B11EF7E}">
  <dimension ref="A1:Z56"/>
  <sheetViews>
    <sheetView tabSelected="1" zoomScale="115" zoomScaleNormal="115" workbookViewId="0">
      <selection activeCell="L6" sqref="L6"/>
    </sheetView>
  </sheetViews>
  <sheetFormatPr defaultRowHeight="15" x14ac:dyDescent="0.25"/>
  <cols>
    <col min="1" max="1" width="13.140625" bestFit="1" customWidth="1"/>
    <col min="2" max="2" width="27.5703125" customWidth="1"/>
    <col min="3" max="3" width="9.85546875" customWidth="1"/>
    <col min="4" max="4" width="11.7109375" customWidth="1"/>
    <col min="5" max="5" width="11.140625" bestFit="1" customWidth="1"/>
    <col min="6" max="6" width="10.42578125" customWidth="1"/>
    <col min="7" max="7" width="13.140625" customWidth="1"/>
    <col min="11" max="11" width="12.7109375" customWidth="1"/>
    <col min="12" max="12" width="14.5703125" customWidth="1"/>
    <col min="13" max="13" width="0" hidden="1" customWidth="1"/>
    <col min="19" max="19" width="9.42578125" bestFit="1" customWidth="1"/>
    <col min="21" max="21" width="12.42578125" bestFit="1" customWidth="1"/>
  </cols>
  <sheetData>
    <row r="1" spans="1:23" x14ac:dyDescent="0.25">
      <c r="A1" s="120" t="s">
        <v>139</v>
      </c>
      <c r="B1" s="121"/>
      <c r="C1" s="121"/>
      <c r="D1" s="121"/>
      <c r="E1" s="121"/>
      <c r="F1" s="122"/>
      <c r="G1" s="120" t="s">
        <v>135</v>
      </c>
      <c r="H1" s="121"/>
      <c r="I1" s="121"/>
      <c r="J1" s="121"/>
      <c r="K1" s="121"/>
      <c r="L1" s="121"/>
      <c r="M1" s="1"/>
      <c r="N1" s="120" t="s">
        <v>134</v>
      </c>
      <c r="O1" s="121"/>
      <c r="P1" s="121"/>
      <c r="Q1" s="121"/>
      <c r="R1" s="121"/>
      <c r="S1" s="121"/>
      <c r="T1" s="1"/>
    </row>
    <row r="2" spans="1:23" x14ac:dyDescent="0.25">
      <c r="A2" s="117" t="s">
        <v>140</v>
      </c>
      <c r="B2" s="118"/>
      <c r="C2" s="118"/>
      <c r="D2" s="118"/>
      <c r="E2" s="118"/>
      <c r="F2" s="119"/>
      <c r="G2" s="2"/>
      <c r="H2" s="123"/>
      <c r="I2" s="118"/>
      <c r="J2" s="118"/>
      <c r="K2" s="118"/>
      <c r="M2" s="3"/>
      <c r="N2" s="2"/>
      <c r="P2" s="118"/>
      <c r="Q2" s="118"/>
      <c r="R2" s="118"/>
      <c r="T2" s="3"/>
    </row>
    <row r="3" spans="1:23" x14ac:dyDescent="0.25">
      <c r="A3" s="14" t="s">
        <v>142</v>
      </c>
      <c r="B3" s="19"/>
      <c r="C3" s="19"/>
      <c r="D3" s="19"/>
      <c r="E3" s="33" t="s">
        <v>113</v>
      </c>
      <c r="F3" s="5"/>
      <c r="G3" s="14" t="s">
        <v>184</v>
      </c>
      <c r="H3" s="19"/>
      <c r="I3" s="19"/>
      <c r="J3" s="19"/>
      <c r="K3" s="19"/>
      <c r="L3" s="33"/>
      <c r="M3" s="5"/>
      <c r="N3" s="14" t="s">
        <v>136</v>
      </c>
      <c r="O3" s="19"/>
      <c r="P3" s="19"/>
      <c r="Q3" s="19"/>
      <c r="R3" s="19"/>
      <c r="S3" s="33"/>
      <c r="T3" s="5"/>
    </row>
    <row r="4" spans="1:23" x14ac:dyDescent="0.25">
      <c r="A4" s="19"/>
      <c r="B4" s="19"/>
      <c r="C4" s="19"/>
      <c r="D4" s="19"/>
      <c r="E4" s="133" t="s">
        <v>6</v>
      </c>
      <c r="F4" s="134" t="s">
        <v>4</v>
      </c>
      <c r="G4" s="10" t="s">
        <v>186</v>
      </c>
      <c r="H4" s="19"/>
      <c r="I4" s="19"/>
      <c r="J4" s="19"/>
      <c r="K4" s="19"/>
      <c r="L4" s="19"/>
      <c r="M4" s="5"/>
      <c r="N4" s="4"/>
      <c r="O4" s="19"/>
      <c r="P4" s="19"/>
      <c r="Q4" s="19"/>
      <c r="R4" s="19"/>
      <c r="S4" s="19"/>
      <c r="T4" s="5"/>
    </row>
    <row r="5" spans="1:23" x14ac:dyDescent="0.25">
      <c r="A5" s="19"/>
      <c r="B5" s="35" t="s">
        <v>143</v>
      </c>
      <c r="C5" s="35"/>
      <c r="D5" s="35"/>
      <c r="E5" s="11">
        <v>1000</v>
      </c>
      <c r="F5" s="26">
        <v>1000</v>
      </c>
      <c r="G5" s="27"/>
      <c r="H5" s="36" t="s">
        <v>167</v>
      </c>
      <c r="I5" s="36"/>
      <c r="J5" s="36"/>
      <c r="K5" s="36"/>
      <c r="L5" s="12">
        <v>1000</v>
      </c>
      <c r="M5" s="26"/>
      <c r="N5" s="27"/>
      <c r="O5" s="35" t="s">
        <v>146</v>
      </c>
      <c r="P5" s="35"/>
      <c r="Q5" s="35"/>
      <c r="R5" s="35"/>
      <c r="S5" s="11"/>
      <c r="T5" s="26"/>
    </row>
    <row r="6" spans="1:23" x14ac:dyDescent="0.25">
      <c r="A6" s="19"/>
      <c r="B6" s="35" t="s">
        <v>144</v>
      </c>
      <c r="C6" s="35"/>
      <c r="D6" s="35"/>
      <c r="E6" s="11"/>
      <c r="F6" s="26"/>
      <c r="G6" s="27"/>
      <c r="H6" s="36" t="s">
        <v>168</v>
      </c>
      <c r="I6" s="36"/>
      <c r="J6" s="36"/>
      <c r="K6" s="36"/>
      <c r="L6" s="12">
        <v>-200</v>
      </c>
      <c r="M6" s="26"/>
      <c r="N6" s="27"/>
      <c r="O6" s="35"/>
      <c r="P6" s="36"/>
      <c r="Q6" s="36"/>
      <c r="R6" s="36"/>
      <c r="S6" s="11"/>
      <c r="T6" s="26"/>
    </row>
    <row r="7" spans="1:23" x14ac:dyDescent="0.25">
      <c r="A7" s="19"/>
      <c r="B7" s="35" t="s">
        <v>145</v>
      </c>
      <c r="C7" s="35"/>
      <c r="D7" s="35"/>
      <c r="E7" s="56"/>
      <c r="F7" s="26"/>
      <c r="G7" s="27"/>
      <c r="H7" s="36" t="s">
        <v>182</v>
      </c>
      <c r="I7" s="36"/>
      <c r="J7" s="36"/>
      <c r="K7" s="36"/>
      <c r="L7" s="12"/>
      <c r="M7" s="26"/>
      <c r="N7" s="27"/>
      <c r="O7" s="36"/>
      <c r="P7" s="36"/>
      <c r="Q7" s="36"/>
      <c r="R7" s="36"/>
      <c r="S7" s="11"/>
      <c r="T7" s="26"/>
    </row>
    <row r="8" spans="1:23" x14ac:dyDescent="0.25">
      <c r="A8" s="19"/>
      <c r="B8" s="35"/>
      <c r="C8" s="35"/>
      <c r="D8" s="35"/>
      <c r="E8" s="56"/>
      <c r="F8" s="26"/>
      <c r="G8" s="27"/>
      <c r="H8" s="36" t="s">
        <v>183</v>
      </c>
      <c r="I8" s="36"/>
      <c r="J8" s="36"/>
      <c r="K8" s="36"/>
      <c r="L8" s="12"/>
      <c r="M8" s="26"/>
      <c r="N8" s="27"/>
      <c r="O8" s="36"/>
      <c r="P8" s="36"/>
      <c r="Q8" s="36"/>
      <c r="R8" s="36"/>
      <c r="S8" s="11"/>
      <c r="T8" s="26"/>
      <c r="V8" s="15"/>
    </row>
    <row r="9" spans="1:23" x14ac:dyDescent="0.25">
      <c r="A9" s="19"/>
      <c r="B9" s="35"/>
      <c r="C9" s="35"/>
      <c r="D9" s="35"/>
      <c r="E9" s="57">
        <f>SUM(E5:E8)</f>
        <v>1000</v>
      </c>
      <c r="F9" s="26"/>
      <c r="G9" s="27"/>
      <c r="H9" s="36"/>
      <c r="I9" s="36"/>
      <c r="J9" s="36"/>
      <c r="K9" s="36"/>
      <c r="L9" s="12"/>
      <c r="M9" s="26"/>
      <c r="N9" s="27"/>
      <c r="O9" s="36"/>
      <c r="P9" s="36"/>
      <c r="Q9" s="36"/>
      <c r="R9" s="36"/>
      <c r="S9" s="11"/>
      <c r="T9" s="26"/>
    </row>
    <row r="10" spans="1:23" x14ac:dyDescent="0.25">
      <c r="A10" s="9"/>
      <c r="B10" s="19"/>
      <c r="C10" s="19"/>
      <c r="D10" s="19"/>
      <c r="E10" s="19"/>
      <c r="F10" s="26"/>
      <c r="G10" s="28" t="s">
        <v>187</v>
      </c>
      <c r="H10" s="25"/>
      <c r="I10" s="25"/>
      <c r="J10" s="25"/>
      <c r="K10" s="25"/>
      <c r="L10" s="25"/>
      <c r="M10" s="26"/>
      <c r="N10" s="27"/>
      <c r="O10" s="36"/>
      <c r="P10" s="36"/>
      <c r="Q10" s="36"/>
      <c r="R10" s="36"/>
      <c r="S10" s="11"/>
      <c r="T10" s="26"/>
    </row>
    <row r="11" spans="1:23" x14ac:dyDescent="0.25">
      <c r="A11" s="14" t="s">
        <v>150</v>
      </c>
      <c r="B11" s="19"/>
      <c r="C11" s="19"/>
      <c r="D11" s="20"/>
      <c r="E11" s="19"/>
      <c r="F11" s="26"/>
      <c r="G11" s="27"/>
      <c r="H11" s="36" t="s">
        <v>188</v>
      </c>
      <c r="I11" s="36"/>
      <c r="J11" s="36"/>
      <c r="K11" s="36"/>
      <c r="L11" s="12"/>
      <c r="M11" s="26"/>
      <c r="N11" s="27"/>
      <c r="O11" s="36"/>
      <c r="P11" s="36"/>
      <c r="Q11" s="36"/>
      <c r="R11" s="36"/>
      <c r="S11" s="11"/>
      <c r="T11" s="26"/>
    </row>
    <row r="12" spans="1:23" x14ac:dyDescent="0.25">
      <c r="A12" s="10" t="s">
        <v>154</v>
      </c>
      <c r="B12" s="19"/>
      <c r="C12" s="19"/>
      <c r="D12" s="19"/>
      <c r="E12" s="19"/>
      <c r="F12" s="26"/>
      <c r="G12" s="27"/>
      <c r="H12" s="36" t="s">
        <v>189</v>
      </c>
      <c r="I12" s="36"/>
      <c r="J12" s="36"/>
      <c r="K12" s="36"/>
      <c r="L12" s="12"/>
      <c r="M12" s="26"/>
      <c r="N12" s="27"/>
      <c r="O12" s="36"/>
      <c r="P12" s="36"/>
      <c r="Q12" s="36"/>
      <c r="R12" s="36"/>
      <c r="S12" s="11"/>
      <c r="T12" s="26"/>
    </row>
    <row r="13" spans="1:23" x14ac:dyDescent="0.25">
      <c r="A13" s="19"/>
      <c r="B13" s="37" t="s">
        <v>152</v>
      </c>
      <c r="C13" s="35"/>
      <c r="D13" s="35"/>
      <c r="E13" s="58"/>
      <c r="F13" s="26"/>
      <c r="G13" s="27"/>
      <c r="H13" s="36"/>
      <c r="I13" s="36"/>
      <c r="J13" s="36"/>
      <c r="K13" s="36"/>
      <c r="L13" s="12"/>
      <c r="M13" s="44"/>
      <c r="N13" s="27"/>
      <c r="O13" s="25"/>
      <c r="P13" s="25"/>
      <c r="Q13" s="25"/>
      <c r="R13" s="25"/>
      <c r="S13" s="19"/>
      <c r="T13" s="26"/>
    </row>
    <row r="14" spans="1:23" x14ac:dyDescent="0.25">
      <c r="A14" s="19"/>
      <c r="B14" s="37" t="s">
        <v>151</v>
      </c>
      <c r="C14" s="35"/>
      <c r="D14" s="35"/>
      <c r="E14" s="11">
        <v>-250</v>
      </c>
      <c r="F14" s="26"/>
      <c r="G14" s="27"/>
      <c r="H14" s="36" t="s">
        <v>190</v>
      </c>
      <c r="I14" s="36"/>
      <c r="J14" s="36"/>
      <c r="K14" s="36"/>
      <c r="L14" s="12">
        <f>S29</f>
        <v>-1000</v>
      </c>
      <c r="M14" s="26"/>
      <c r="N14" s="27"/>
      <c r="O14" s="25"/>
      <c r="P14" s="25"/>
      <c r="Q14" s="25"/>
      <c r="R14" s="25"/>
      <c r="S14" s="19"/>
      <c r="T14" s="26"/>
    </row>
    <row r="15" spans="1:23" x14ac:dyDescent="0.25">
      <c r="A15" s="19"/>
      <c r="B15" s="37"/>
      <c r="C15" s="35"/>
      <c r="D15" s="35"/>
      <c r="E15" s="11"/>
      <c r="F15" s="26"/>
      <c r="G15" s="29" t="s">
        <v>185</v>
      </c>
      <c r="H15" s="25"/>
      <c r="I15" s="25"/>
      <c r="J15" s="25"/>
      <c r="K15" s="25"/>
      <c r="L15" s="25"/>
      <c r="M15" s="26"/>
      <c r="N15" s="29" t="s">
        <v>137</v>
      </c>
      <c r="O15" s="25"/>
      <c r="P15" s="25"/>
      <c r="Q15" s="25"/>
      <c r="R15" s="25"/>
      <c r="S15" s="19"/>
      <c r="T15" s="26"/>
      <c r="W15" s="46"/>
    </row>
    <row r="16" spans="1:23" x14ac:dyDescent="0.25">
      <c r="A16" s="19"/>
      <c r="B16" s="19"/>
      <c r="C16" s="19"/>
      <c r="D16" s="19"/>
      <c r="E16" s="19"/>
      <c r="F16" s="26"/>
      <c r="G16" s="28" t="s">
        <v>187</v>
      </c>
      <c r="H16" s="25"/>
      <c r="I16" s="25"/>
      <c r="J16" s="25"/>
      <c r="K16" s="25"/>
      <c r="L16" s="25"/>
      <c r="M16" s="26"/>
      <c r="N16" s="27"/>
      <c r="O16" s="36" t="s">
        <v>167</v>
      </c>
      <c r="P16" s="36"/>
      <c r="Q16" s="36"/>
      <c r="R16" s="36"/>
      <c r="S16" s="11">
        <v>-1000</v>
      </c>
      <c r="T16" s="26"/>
    </row>
    <row r="17" spans="1:26" ht="15.75" thickBot="1" x14ac:dyDescent="0.3">
      <c r="B17" s="38"/>
      <c r="C17" s="38" t="s">
        <v>90</v>
      </c>
      <c r="D17" s="19"/>
      <c r="E17" s="47">
        <f>SUM(E9:E15)</f>
        <v>750</v>
      </c>
      <c r="F17" s="42"/>
      <c r="G17" s="27"/>
      <c r="H17" s="36" t="s">
        <v>146</v>
      </c>
      <c r="I17" s="36"/>
      <c r="J17" s="36"/>
      <c r="K17" s="36"/>
      <c r="L17" s="12"/>
      <c r="M17" s="26"/>
      <c r="N17" s="27"/>
      <c r="O17" s="36"/>
      <c r="P17" s="36"/>
      <c r="Q17" s="36"/>
      <c r="R17" s="36"/>
      <c r="S17" s="11"/>
      <c r="T17" s="26"/>
      <c r="U17" s="2"/>
      <c r="V17" s="39"/>
    </row>
    <row r="18" spans="1:26" x14ac:dyDescent="0.25">
      <c r="A18" s="2"/>
      <c r="E18" s="19"/>
      <c r="F18" s="42"/>
      <c r="G18" s="27"/>
      <c r="H18" s="36" t="s">
        <v>191</v>
      </c>
      <c r="I18" s="36"/>
      <c r="J18" s="36"/>
      <c r="K18" s="36"/>
      <c r="L18" s="12"/>
      <c r="M18" s="26"/>
      <c r="N18" s="27"/>
      <c r="O18" s="36"/>
      <c r="P18" s="36"/>
      <c r="Q18" s="36"/>
      <c r="R18" s="36"/>
      <c r="S18" s="11"/>
      <c r="T18" s="26"/>
      <c r="U18" s="2"/>
      <c r="X18" s="116"/>
      <c r="Y18" s="116"/>
      <c r="Z18" s="116"/>
    </row>
    <row r="19" spans="1:26" x14ac:dyDescent="0.25">
      <c r="A19" s="10" t="s">
        <v>155</v>
      </c>
      <c r="B19" s="19"/>
      <c r="C19" s="19"/>
      <c r="D19" s="19"/>
      <c r="E19" s="19"/>
      <c r="F19" s="26"/>
      <c r="G19" s="27"/>
      <c r="H19" s="36" t="s">
        <v>179</v>
      </c>
      <c r="I19" s="36"/>
      <c r="J19" s="36"/>
      <c r="K19" s="36"/>
      <c r="L19" s="12"/>
      <c r="M19" s="26"/>
      <c r="N19" s="27"/>
      <c r="O19" s="36"/>
      <c r="P19" s="36"/>
      <c r="Q19" s="36"/>
      <c r="R19" s="36"/>
      <c r="S19" s="11"/>
      <c r="T19" s="26"/>
      <c r="U19" s="2"/>
      <c r="X19" s="116"/>
      <c r="Y19" s="116"/>
      <c r="Z19" s="116"/>
    </row>
    <row r="20" spans="1:26" x14ac:dyDescent="0.25">
      <c r="A20" s="4"/>
      <c r="B20" s="37" t="s">
        <v>153</v>
      </c>
      <c r="C20" s="35"/>
      <c r="D20" s="35"/>
      <c r="E20" s="11"/>
      <c r="F20" s="26"/>
      <c r="G20" s="10" t="s">
        <v>186</v>
      </c>
      <c r="H20" s="25"/>
      <c r="I20" s="25"/>
      <c r="J20" s="25"/>
      <c r="K20" s="25"/>
      <c r="L20" s="25"/>
      <c r="M20" s="26"/>
      <c r="N20" s="27"/>
      <c r="O20" s="36"/>
      <c r="P20" s="36"/>
      <c r="Q20" s="36"/>
      <c r="R20" s="36"/>
      <c r="S20" s="11"/>
      <c r="T20" s="26"/>
      <c r="X20" s="116"/>
      <c r="Y20" s="116"/>
      <c r="Z20" s="116"/>
    </row>
    <row r="21" spans="1:26" x14ac:dyDescent="0.25">
      <c r="A21" s="4"/>
      <c r="B21" s="36" t="s">
        <v>156</v>
      </c>
      <c r="C21" s="35"/>
      <c r="D21" s="35"/>
      <c r="E21" s="11"/>
      <c r="F21" s="26"/>
      <c r="G21" s="27"/>
      <c r="H21" s="36" t="s">
        <v>192</v>
      </c>
      <c r="I21" s="36"/>
      <c r="J21" s="36"/>
      <c r="K21" s="36"/>
      <c r="L21" s="12"/>
      <c r="M21" s="26"/>
      <c r="N21" s="27"/>
      <c r="O21" s="36"/>
      <c r="P21" s="36"/>
      <c r="Q21" s="36"/>
      <c r="R21" s="36"/>
      <c r="S21" s="11"/>
      <c r="T21" s="26"/>
      <c r="W21" s="46"/>
      <c r="X21" s="116"/>
      <c r="Y21" s="116"/>
      <c r="Z21" s="116"/>
    </row>
    <row r="22" spans="1:26" x14ac:dyDescent="0.25">
      <c r="A22" s="4"/>
      <c r="B22" s="37" t="s">
        <v>169</v>
      </c>
      <c r="C22" s="35"/>
      <c r="D22" s="35"/>
      <c r="E22" s="11">
        <v>-200</v>
      </c>
      <c r="F22" s="26"/>
      <c r="G22" s="27"/>
      <c r="H22" s="25"/>
      <c r="I22" s="25"/>
      <c r="J22" s="25"/>
      <c r="K22" s="25"/>
      <c r="L22" s="25"/>
      <c r="M22" s="26"/>
      <c r="N22" s="27"/>
      <c r="O22" s="36"/>
      <c r="P22" s="36"/>
      <c r="Q22" s="36"/>
      <c r="R22" s="36"/>
      <c r="S22" s="11"/>
      <c r="T22" s="26"/>
    </row>
    <row r="23" spans="1:26" ht="15.75" thickBot="1" x14ac:dyDescent="0.3">
      <c r="A23" s="4"/>
      <c r="B23" s="37" t="s">
        <v>157</v>
      </c>
      <c r="C23" s="35"/>
      <c r="D23" s="35"/>
      <c r="E23" s="11"/>
      <c r="F23" s="30"/>
      <c r="G23" s="28"/>
      <c r="H23" s="40" t="s">
        <v>193</v>
      </c>
      <c r="I23" s="25"/>
      <c r="J23" s="25"/>
      <c r="K23" s="25"/>
      <c r="L23" s="51">
        <f>SUM(L5:L21)</f>
        <v>-200</v>
      </c>
      <c r="M23" s="42"/>
      <c r="N23" s="27"/>
      <c r="O23" s="36"/>
      <c r="P23" s="36"/>
      <c r="Q23" s="36"/>
      <c r="R23" s="36"/>
      <c r="S23" s="11"/>
      <c r="T23" s="26"/>
      <c r="U23" s="2"/>
      <c r="V23" s="39"/>
    </row>
    <row r="24" spans="1:26" x14ac:dyDescent="0.25">
      <c r="A24" s="10"/>
      <c r="B24" s="37" t="s">
        <v>158</v>
      </c>
      <c r="C24" s="35"/>
      <c r="D24" s="35"/>
      <c r="E24" s="11"/>
      <c r="F24" s="26"/>
      <c r="G24" s="27"/>
      <c r="H24" s="25"/>
      <c r="I24" s="25"/>
      <c r="J24" s="25"/>
      <c r="K24" s="25"/>
      <c r="L24" s="25"/>
      <c r="M24" s="26"/>
      <c r="N24" s="27"/>
      <c r="O24" s="36"/>
      <c r="P24" s="36"/>
      <c r="Q24" s="36"/>
      <c r="R24" s="36"/>
      <c r="S24" s="11"/>
      <c r="T24" s="26"/>
    </row>
    <row r="25" spans="1:26" x14ac:dyDescent="0.25">
      <c r="A25" s="4"/>
      <c r="B25" s="37" t="s">
        <v>159</v>
      </c>
      <c r="C25" s="35"/>
      <c r="D25" s="35"/>
      <c r="E25" s="11"/>
      <c r="F25" s="31"/>
      <c r="G25" s="135"/>
      <c r="H25" s="25"/>
      <c r="I25" s="25"/>
      <c r="J25" s="25"/>
      <c r="K25" s="25"/>
      <c r="L25" s="25"/>
      <c r="M25" s="26"/>
      <c r="N25" s="27"/>
      <c r="O25" s="36"/>
      <c r="P25" s="36"/>
      <c r="Q25" s="36"/>
      <c r="R25" s="36"/>
      <c r="S25" s="11"/>
      <c r="T25" s="26"/>
    </row>
    <row r="26" spans="1:26" x14ac:dyDescent="0.25">
      <c r="A26" s="4"/>
      <c r="B26" s="37"/>
      <c r="C26" s="113" t="s">
        <v>180</v>
      </c>
      <c r="D26" s="35"/>
      <c r="E26" s="11"/>
      <c r="F26" s="31"/>
      <c r="G26" s="29"/>
      <c r="H26" s="25"/>
      <c r="I26" s="25"/>
      <c r="J26" s="25"/>
      <c r="K26" s="25"/>
      <c r="L26" s="25"/>
      <c r="M26" s="26"/>
      <c r="N26" s="27"/>
      <c r="O26" s="36"/>
      <c r="P26" s="36"/>
      <c r="Q26" s="36"/>
      <c r="R26" s="36"/>
      <c r="S26" s="132"/>
      <c r="T26" s="26"/>
    </row>
    <row r="27" spans="1:26" x14ac:dyDescent="0.25">
      <c r="A27" s="4"/>
      <c r="B27" s="37" t="s">
        <v>181</v>
      </c>
      <c r="C27" s="35"/>
      <c r="D27" s="35"/>
      <c r="E27" s="11"/>
      <c r="F27" s="26">
        <v>1500</v>
      </c>
      <c r="G27" s="27"/>
      <c r="H27" s="36" t="s">
        <v>194</v>
      </c>
      <c r="I27" s="36"/>
      <c r="J27" s="36"/>
      <c r="K27" s="36"/>
      <c r="L27" s="12"/>
      <c r="M27" s="26"/>
      <c r="N27" s="27"/>
      <c r="O27" s="25"/>
      <c r="P27" s="25"/>
      <c r="Q27" s="25"/>
      <c r="R27" s="25"/>
      <c r="S27" s="25"/>
      <c r="T27" s="26"/>
    </row>
    <row r="28" spans="1:26" x14ac:dyDescent="0.25">
      <c r="A28" s="4"/>
      <c r="B28" s="37" t="s">
        <v>149</v>
      </c>
      <c r="C28" s="35"/>
      <c r="D28" s="35"/>
      <c r="E28" s="11"/>
      <c r="F28" s="26"/>
      <c r="G28" s="27"/>
      <c r="H28" s="36"/>
      <c r="I28" s="36"/>
      <c r="J28" s="36"/>
      <c r="K28" s="36"/>
      <c r="L28" s="12"/>
      <c r="M28" s="26"/>
      <c r="N28" s="27"/>
      <c r="O28" s="25"/>
      <c r="P28" s="25"/>
      <c r="Q28" s="25"/>
      <c r="R28" s="25"/>
      <c r="S28" s="25"/>
      <c r="T28" s="26"/>
    </row>
    <row r="29" spans="1:26" ht="15.75" thickBot="1" x14ac:dyDescent="0.3">
      <c r="A29" s="2"/>
      <c r="E29" s="19"/>
      <c r="F29" s="26"/>
      <c r="G29" s="27"/>
      <c r="H29" s="36"/>
      <c r="I29" s="36"/>
      <c r="J29" s="36"/>
      <c r="K29" s="36"/>
      <c r="L29" s="12"/>
      <c r="M29" s="26"/>
      <c r="N29" s="29" t="s">
        <v>138</v>
      </c>
      <c r="O29" s="25"/>
      <c r="P29" s="25"/>
      <c r="Q29" s="25"/>
      <c r="R29" s="25"/>
      <c r="S29" s="47">
        <f>SUM(S4:S25)</f>
        <v>-1000</v>
      </c>
      <c r="T29" s="26"/>
      <c r="V29" s="17"/>
    </row>
    <row r="30" spans="1:26" ht="15.75" thickBot="1" x14ac:dyDescent="0.3">
      <c r="A30" s="14" t="s">
        <v>141</v>
      </c>
      <c r="B30" s="38"/>
      <c r="C30" s="38" t="s">
        <v>172</v>
      </c>
      <c r="D30" s="19"/>
      <c r="E30" s="50">
        <f>E17+SUM(E20:E28)</f>
        <v>550</v>
      </c>
      <c r="F30" s="31">
        <v>1450</v>
      </c>
      <c r="G30" s="27"/>
      <c r="H30" s="25"/>
      <c r="I30" s="25"/>
      <c r="J30" s="25"/>
      <c r="K30" s="25"/>
      <c r="L30" s="25"/>
      <c r="M30" s="26"/>
      <c r="N30" s="32"/>
      <c r="O30" s="25"/>
      <c r="P30" s="25"/>
      <c r="Q30" s="25"/>
      <c r="R30" s="25"/>
      <c r="S30" s="25"/>
      <c r="T30" s="26"/>
    </row>
    <row r="31" spans="1:26" x14ac:dyDescent="0.25">
      <c r="A31" s="13"/>
      <c r="B31" s="38"/>
      <c r="C31" s="38"/>
      <c r="D31" s="19"/>
      <c r="E31" s="40"/>
      <c r="F31" s="31"/>
      <c r="G31" s="27"/>
      <c r="H31" s="25"/>
      <c r="I31" s="25"/>
      <c r="J31" s="25"/>
      <c r="K31" s="25"/>
      <c r="L31" s="25"/>
      <c r="M31" s="26"/>
      <c r="N31" s="32"/>
      <c r="O31" s="25"/>
      <c r="P31" s="25"/>
      <c r="Q31" s="25"/>
      <c r="R31" s="25"/>
      <c r="S31" s="25"/>
      <c r="T31" s="26"/>
    </row>
    <row r="32" spans="1:26" ht="15.75" thickBot="1" x14ac:dyDescent="0.3">
      <c r="A32" s="13" t="s">
        <v>170</v>
      </c>
      <c r="B32" s="19"/>
      <c r="C32" s="19"/>
      <c r="D32" s="19"/>
      <c r="E32" s="25">
        <f>-0.19*E30</f>
        <v>-104.5</v>
      </c>
      <c r="F32" s="26"/>
      <c r="G32" s="27"/>
      <c r="H32" s="25"/>
      <c r="I32" s="25"/>
      <c r="J32" s="43"/>
      <c r="K32" s="25"/>
      <c r="L32" s="51">
        <f>SUM(L27:L29)</f>
        <v>0</v>
      </c>
      <c r="M32" s="26"/>
      <c r="N32" s="2"/>
      <c r="P32" s="46"/>
      <c r="Q32" s="25"/>
      <c r="R32" s="25"/>
      <c r="S32" s="25"/>
      <c r="T32" s="26"/>
    </row>
    <row r="33" spans="1:20" x14ac:dyDescent="0.25">
      <c r="A33" s="13"/>
      <c r="B33" s="19"/>
      <c r="C33" s="19"/>
      <c r="D33" s="19"/>
      <c r="E33" s="25"/>
      <c r="F33" s="26"/>
      <c r="G33" s="28"/>
      <c r="H33" s="114"/>
      <c r="I33" s="115"/>
      <c r="J33" s="43"/>
      <c r="K33" s="25"/>
      <c r="L33" s="25"/>
      <c r="M33" s="26"/>
      <c r="N33" s="2"/>
      <c r="P33" s="46"/>
      <c r="Q33" s="25"/>
      <c r="R33" s="25"/>
      <c r="S33" s="25"/>
      <c r="T33" s="26"/>
    </row>
    <row r="34" spans="1:20" x14ac:dyDescent="0.25">
      <c r="A34" s="9" t="s">
        <v>171</v>
      </c>
      <c r="B34" s="19"/>
      <c r="C34" s="19"/>
      <c r="D34" s="19"/>
      <c r="E34" s="21">
        <f>SUM(E30:E32)</f>
        <v>445.5</v>
      </c>
      <c r="F34" s="3"/>
      <c r="G34" s="27"/>
      <c r="H34" s="41"/>
      <c r="I34" s="25"/>
      <c r="J34" s="25"/>
      <c r="K34" s="25"/>
      <c r="M34" s="26"/>
      <c r="N34" s="2"/>
      <c r="O34" s="39"/>
      <c r="Q34" s="19"/>
      <c r="S34" s="20"/>
      <c r="T34" s="3"/>
    </row>
    <row r="35" spans="1:20" x14ac:dyDescent="0.25">
      <c r="A35" s="9"/>
      <c r="B35" s="19"/>
      <c r="C35" s="19"/>
      <c r="D35" s="19"/>
      <c r="E35" s="25"/>
      <c r="F35" s="3"/>
      <c r="G35" s="27"/>
      <c r="H35" s="41"/>
      <c r="I35" s="25"/>
      <c r="J35" s="25"/>
      <c r="K35" s="25"/>
      <c r="M35" s="26"/>
      <c r="N35" s="2"/>
      <c r="O35" s="39"/>
      <c r="Q35" s="19"/>
      <c r="S35" s="20"/>
      <c r="T35" s="3"/>
    </row>
    <row r="36" spans="1:20" x14ac:dyDescent="0.25">
      <c r="A36" s="9"/>
      <c r="B36" s="19"/>
      <c r="C36" s="19"/>
      <c r="D36" s="19"/>
      <c r="E36" s="25"/>
      <c r="F36" s="3"/>
      <c r="G36" s="27"/>
      <c r="H36" s="41"/>
      <c r="I36" s="25"/>
      <c r="J36" s="25"/>
      <c r="K36" s="25"/>
      <c r="M36" s="26"/>
      <c r="N36" s="2"/>
      <c r="O36" s="39"/>
      <c r="Q36" s="19"/>
      <c r="S36" s="20"/>
      <c r="T36" s="3"/>
    </row>
    <row r="37" spans="1:20" x14ac:dyDescent="0.25">
      <c r="A37" s="13"/>
      <c r="B37" s="19"/>
      <c r="C37" s="19"/>
      <c r="D37" s="19"/>
      <c r="E37" s="25"/>
      <c r="F37" s="3"/>
      <c r="G37" s="2"/>
      <c r="H37" s="41"/>
      <c r="I37" s="25"/>
      <c r="J37" s="25"/>
      <c r="L37" s="19"/>
      <c r="M37" s="3"/>
      <c r="N37" s="2"/>
      <c r="Q37" s="19"/>
      <c r="S37" s="19"/>
      <c r="T37" s="3"/>
    </row>
    <row r="38" spans="1:20" ht="15.75" thickBot="1" x14ac:dyDescent="0.3">
      <c r="A38" s="22"/>
      <c r="B38" s="7"/>
      <c r="C38" s="7"/>
      <c r="D38" s="7"/>
      <c r="E38" s="24">
        <f>SUM(E34:E37)</f>
        <v>445.5</v>
      </c>
      <c r="F38" s="8"/>
      <c r="G38" s="6"/>
      <c r="H38" s="7"/>
      <c r="I38" s="7"/>
      <c r="J38" s="7"/>
      <c r="K38" s="7"/>
      <c r="L38" s="7"/>
      <c r="M38" s="8"/>
      <c r="N38" s="6"/>
      <c r="O38" s="7"/>
      <c r="P38" s="7"/>
      <c r="Q38" s="7"/>
      <c r="R38" s="7"/>
      <c r="S38" s="7"/>
      <c r="T38" s="8"/>
    </row>
    <row r="39" spans="1:20" x14ac:dyDescent="0.25">
      <c r="B39" s="15"/>
    </row>
    <row r="40" spans="1:20" x14ac:dyDescent="0.25">
      <c r="A40" s="18"/>
      <c r="B40" s="23"/>
      <c r="C40" s="16"/>
    </row>
    <row r="41" spans="1:20" x14ac:dyDescent="0.25">
      <c r="B41" s="19"/>
    </row>
    <row r="43" spans="1:20" x14ac:dyDescent="0.25">
      <c r="B43" t="s">
        <v>173</v>
      </c>
      <c r="C43" t="s">
        <v>176</v>
      </c>
    </row>
    <row r="44" spans="1:20" x14ac:dyDescent="0.25">
      <c r="B44" t="s">
        <v>4</v>
      </c>
      <c r="C44" t="s">
        <v>177</v>
      </c>
    </row>
    <row r="45" spans="1:20" x14ac:dyDescent="0.25">
      <c r="B45" t="s">
        <v>174</v>
      </c>
      <c r="C45" t="s">
        <v>178</v>
      </c>
    </row>
    <row r="46" spans="1:20" x14ac:dyDescent="0.25">
      <c r="B46" t="s">
        <v>175</v>
      </c>
      <c r="C46" t="s">
        <v>179</v>
      </c>
    </row>
    <row r="54" spans="2:2" x14ac:dyDescent="0.25">
      <c r="B54" t="s">
        <v>208</v>
      </c>
    </row>
    <row r="56" spans="2:2" x14ac:dyDescent="0.25">
      <c r="B56" t="s">
        <v>209</v>
      </c>
    </row>
  </sheetData>
  <mergeCells count="7">
    <mergeCell ref="X18:Z21"/>
    <mergeCell ref="A2:F2"/>
    <mergeCell ref="A1:F1"/>
    <mergeCell ref="G1:L1"/>
    <mergeCell ref="N1:S1"/>
    <mergeCell ref="H2:K2"/>
    <mergeCell ref="P2:R2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4EA19-3A07-4E3D-AF68-E216EE37E2EE}">
  <dimension ref="B7:N30"/>
  <sheetViews>
    <sheetView topLeftCell="B16" zoomScale="168" workbookViewId="0">
      <selection activeCell="K27" sqref="K27:M27"/>
    </sheetView>
  </sheetViews>
  <sheetFormatPr defaultRowHeight="15" x14ac:dyDescent="0.25"/>
  <cols>
    <col min="1" max="4" width="9.140625" style="19"/>
    <col min="5" max="5" width="10.7109375" style="19" customWidth="1"/>
    <col min="6" max="6" width="11.28515625" style="19" customWidth="1"/>
    <col min="7" max="7" width="13.7109375" style="19" customWidth="1"/>
    <col min="8" max="9" width="9.140625" style="19"/>
    <col min="10" max="10" width="10.5703125" style="19" customWidth="1"/>
    <col min="11" max="12" width="11.7109375" style="19" customWidth="1"/>
    <col min="13" max="13" width="15.42578125" style="19" bestFit="1" customWidth="1"/>
    <col min="14" max="14" width="13.5703125" style="19" bestFit="1" customWidth="1"/>
    <col min="15" max="16384" width="9.140625" style="19"/>
  </cols>
  <sheetData>
    <row r="7" spans="2:14" x14ac:dyDescent="0.25">
      <c r="H7" s="128">
        <v>2023</v>
      </c>
      <c r="I7" s="128"/>
      <c r="L7" s="45">
        <v>1</v>
      </c>
      <c r="M7" s="45">
        <v>2</v>
      </c>
      <c r="N7" s="45">
        <v>3</v>
      </c>
    </row>
    <row r="8" spans="2:14" x14ac:dyDescent="0.25">
      <c r="B8" s="19" t="s">
        <v>222</v>
      </c>
      <c r="E8" s="19" t="s">
        <v>13</v>
      </c>
      <c r="F8" s="45" t="s">
        <v>10</v>
      </c>
      <c r="G8" s="45"/>
      <c r="H8" s="129" t="s">
        <v>104</v>
      </c>
      <c r="I8" s="129"/>
      <c r="J8" s="45"/>
      <c r="K8" s="45" t="s">
        <v>25</v>
      </c>
      <c r="L8" s="45" t="s">
        <v>226</v>
      </c>
      <c r="M8" s="45" t="s">
        <v>239</v>
      </c>
      <c r="N8" s="45" t="s">
        <v>241</v>
      </c>
    </row>
    <row r="9" spans="2:14" x14ac:dyDescent="0.25">
      <c r="E9" s="19" t="s">
        <v>124</v>
      </c>
      <c r="L9" s="45"/>
      <c r="M9" s="45"/>
    </row>
    <row r="10" spans="2:14" x14ac:dyDescent="0.25">
      <c r="G10" s="19" t="s">
        <v>69</v>
      </c>
      <c r="L10" s="45"/>
      <c r="M10" s="45"/>
    </row>
    <row r="11" spans="2:14" x14ac:dyDescent="0.25">
      <c r="L11" s="45"/>
      <c r="M11" s="45"/>
    </row>
    <row r="12" spans="2:14" x14ac:dyDescent="0.25">
      <c r="L12" s="45"/>
      <c r="M12" s="45"/>
    </row>
    <row r="13" spans="2:14" x14ac:dyDescent="0.25">
      <c r="H13" s="45"/>
      <c r="I13" s="33"/>
      <c r="L13" s="45"/>
      <c r="M13" s="45"/>
    </row>
    <row r="14" spans="2:14" x14ac:dyDescent="0.25">
      <c r="H14" s="129" t="s">
        <v>224</v>
      </c>
      <c r="I14" s="129"/>
      <c r="L14" s="45" t="s">
        <v>223</v>
      </c>
      <c r="M14" s="45" t="s">
        <v>240</v>
      </c>
      <c r="N14" s="45" t="s">
        <v>242</v>
      </c>
    </row>
    <row r="15" spans="2:14" x14ac:dyDescent="0.25">
      <c r="F15" s="19" t="s">
        <v>235</v>
      </c>
      <c r="G15" s="19" t="s">
        <v>236</v>
      </c>
      <c r="H15" s="33" t="s">
        <v>223</v>
      </c>
      <c r="I15" s="33" t="s">
        <v>226</v>
      </c>
      <c r="J15" s="33"/>
    </row>
    <row r="16" spans="2:14" x14ac:dyDescent="0.25">
      <c r="G16" s="19" t="s">
        <v>225</v>
      </c>
      <c r="H16" s="136" t="s">
        <v>10</v>
      </c>
      <c r="I16" s="136" t="s">
        <v>229</v>
      </c>
    </row>
    <row r="17" spans="6:13" x14ac:dyDescent="0.25">
      <c r="G17" s="19" t="s">
        <v>227</v>
      </c>
      <c r="H17" s="147" t="s">
        <v>230</v>
      </c>
      <c r="I17" s="147" t="s">
        <v>231</v>
      </c>
    </row>
    <row r="18" spans="6:13" x14ac:dyDescent="0.25">
      <c r="F18" s="19" t="s">
        <v>225</v>
      </c>
      <c r="G18" s="19" t="s">
        <v>232</v>
      </c>
      <c r="H18" s="45" t="s">
        <v>233</v>
      </c>
      <c r="I18" s="45" t="s">
        <v>234</v>
      </c>
    </row>
    <row r="19" spans="6:13" x14ac:dyDescent="0.25">
      <c r="H19" s="45"/>
      <c r="I19" s="45"/>
    </row>
    <row r="20" spans="6:13" x14ac:dyDescent="0.25">
      <c r="H20" s="45"/>
      <c r="I20" s="45"/>
    </row>
    <row r="21" spans="6:13" x14ac:dyDescent="0.25">
      <c r="F21" s="19" t="s">
        <v>227</v>
      </c>
      <c r="H21" s="45" t="s">
        <v>237</v>
      </c>
      <c r="I21" s="45" t="s">
        <v>238</v>
      </c>
      <c r="J21" s="45"/>
    </row>
    <row r="22" spans="6:13" x14ac:dyDescent="0.25">
      <c r="H22" s="45"/>
      <c r="I22" s="45"/>
      <c r="J22" s="45"/>
    </row>
    <row r="23" spans="6:13" x14ac:dyDescent="0.25">
      <c r="H23" s="45"/>
      <c r="I23" s="45"/>
      <c r="J23" s="45"/>
      <c r="K23" s="107"/>
    </row>
    <row r="24" spans="6:13" x14ac:dyDescent="0.25">
      <c r="H24" s="45" t="s">
        <v>12</v>
      </c>
      <c r="I24" s="45" t="s">
        <v>12</v>
      </c>
      <c r="J24" s="19" t="s">
        <v>243</v>
      </c>
      <c r="K24" s="130"/>
      <c r="L24" s="130"/>
      <c r="M24" s="130"/>
    </row>
    <row r="25" spans="6:13" x14ac:dyDescent="0.25">
      <c r="H25" s="45" t="s">
        <v>69</v>
      </c>
      <c r="I25" s="45" t="s">
        <v>68</v>
      </c>
      <c r="J25" s="19" t="s">
        <v>105</v>
      </c>
      <c r="K25" s="130" t="s">
        <v>245</v>
      </c>
      <c r="L25" s="130"/>
      <c r="M25" s="130"/>
    </row>
    <row r="26" spans="6:13" x14ac:dyDescent="0.25">
      <c r="G26" s="19" t="s">
        <v>3</v>
      </c>
      <c r="H26" s="19">
        <v>100</v>
      </c>
      <c r="I26" s="19">
        <v>120</v>
      </c>
      <c r="J26" s="19">
        <f>H26-I26</f>
        <v>-20</v>
      </c>
      <c r="K26" s="130"/>
      <c r="L26" s="130"/>
      <c r="M26" s="130"/>
    </row>
    <row r="27" spans="6:13" x14ac:dyDescent="0.25">
      <c r="G27" s="19" t="s">
        <v>26</v>
      </c>
      <c r="H27" s="19">
        <v>100</v>
      </c>
      <c r="I27" s="19">
        <v>120</v>
      </c>
      <c r="J27" s="19">
        <f>I27-H27</f>
        <v>20</v>
      </c>
      <c r="K27" s="130"/>
      <c r="L27" s="130"/>
      <c r="M27" s="130"/>
    </row>
    <row r="28" spans="6:13" x14ac:dyDescent="0.25">
      <c r="K28" s="130"/>
      <c r="L28" s="130"/>
      <c r="M28" s="130"/>
    </row>
    <row r="29" spans="6:13" x14ac:dyDescent="0.25">
      <c r="I29" s="19" t="s">
        <v>244</v>
      </c>
    </row>
    <row r="30" spans="6:13" x14ac:dyDescent="0.25">
      <c r="I30" s="19" t="s">
        <v>108</v>
      </c>
    </row>
  </sheetData>
  <mergeCells count="8">
    <mergeCell ref="K26:M26"/>
    <mergeCell ref="K27:M27"/>
    <mergeCell ref="K28:M28"/>
    <mergeCell ref="H7:I7"/>
    <mergeCell ref="H8:I8"/>
    <mergeCell ref="H14:I14"/>
    <mergeCell ref="K24:M24"/>
    <mergeCell ref="K25:M25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6A2B-9C06-4518-907C-EB680FD9F60C}">
  <dimension ref="C1:F16"/>
  <sheetViews>
    <sheetView zoomScale="250" zoomScaleNormal="250" workbookViewId="0">
      <selection activeCell="C22" sqref="C22"/>
    </sheetView>
  </sheetViews>
  <sheetFormatPr defaultRowHeight="15" x14ac:dyDescent="0.25"/>
  <cols>
    <col min="1" max="2" width="9.140625" style="19"/>
    <col min="3" max="3" width="11.85546875" style="19" bestFit="1" customWidth="1"/>
    <col min="4" max="5" width="9.140625" style="19"/>
    <col min="6" max="6" width="10.85546875" style="19" customWidth="1"/>
    <col min="7" max="7" width="36.7109375" style="19" customWidth="1"/>
    <col min="8" max="16384" width="9.140625" style="19"/>
  </cols>
  <sheetData>
    <row r="1" spans="3:6" x14ac:dyDescent="0.25">
      <c r="D1" s="19" t="s">
        <v>91</v>
      </c>
    </row>
    <row r="2" spans="3:6" x14ac:dyDescent="0.25">
      <c r="D2" s="19" t="s">
        <v>38</v>
      </c>
      <c r="E2" s="19" t="s">
        <v>38</v>
      </c>
      <c r="F2" s="19" t="s">
        <v>106</v>
      </c>
    </row>
    <row r="3" spans="3:6" x14ac:dyDescent="0.25">
      <c r="C3" s="35"/>
      <c r="D3" s="35" t="s">
        <v>69</v>
      </c>
      <c r="E3" s="35" t="s">
        <v>68</v>
      </c>
      <c r="F3" s="35" t="s">
        <v>105</v>
      </c>
    </row>
    <row r="4" spans="3:6" x14ac:dyDescent="0.25">
      <c r="C4" s="113" t="s">
        <v>3</v>
      </c>
      <c r="D4" s="35">
        <v>100</v>
      </c>
      <c r="E4" s="35">
        <v>120</v>
      </c>
      <c r="F4" s="35"/>
    </row>
    <row r="5" spans="3:6" x14ac:dyDescent="0.25">
      <c r="C5" s="35" t="s">
        <v>26</v>
      </c>
      <c r="D5" s="35">
        <v>100</v>
      </c>
      <c r="E5" s="35">
        <v>120</v>
      </c>
      <c r="F5" s="35"/>
    </row>
    <row r="9" spans="3:6" x14ac:dyDescent="0.25">
      <c r="E9" s="19" t="s">
        <v>107</v>
      </c>
    </row>
    <row r="10" spans="3:6" x14ac:dyDescent="0.25">
      <c r="E10" s="19" t="s">
        <v>108</v>
      </c>
    </row>
    <row r="12" spans="3:6" x14ac:dyDescent="0.25">
      <c r="D12" s="19" t="s">
        <v>10</v>
      </c>
      <c r="E12" s="19" t="s">
        <v>10</v>
      </c>
    </row>
    <row r="13" spans="3:6" x14ac:dyDescent="0.25">
      <c r="D13" s="19" t="s">
        <v>69</v>
      </c>
      <c r="E13" s="19" t="s">
        <v>68</v>
      </c>
    </row>
    <row r="14" spans="3:6" x14ac:dyDescent="0.25">
      <c r="C14" s="19" t="s">
        <v>70</v>
      </c>
      <c r="D14" s="19">
        <v>280</v>
      </c>
      <c r="E14" s="19">
        <v>300</v>
      </c>
    </row>
    <row r="16" spans="3:6" x14ac:dyDescent="0.25">
      <c r="C16" s="19" t="s">
        <v>70</v>
      </c>
      <c r="D16" s="19">
        <v>280</v>
      </c>
      <c r="E16" s="19">
        <v>200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A83F2-E50D-4B88-87F1-4896EC0F37DC}">
  <dimension ref="B2:F8"/>
  <sheetViews>
    <sheetView zoomScale="265" zoomScaleNormal="265" workbookViewId="0">
      <selection activeCell="E9" sqref="E9"/>
    </sheetView>
  </sheetViews>
  <sheetFormatPr defaultRowHeight="15" x14ac:dyDescent="0.25"/>
  <sheetData>
    <row r="2" spans="2:6" x14ac:dyDescent="0.25">
      <c r="C2" t="s">
        <v>115</v>
      </c>
    </row>
    <row r="4" spans="2:6" x14ac:dyDescent="0.25">
      <c r="B4">
        <v>4000</v>
      </c>
      <c r="C4" t="s">
        <v>3</v>
      </c>
      <c r="F4">
        <v>100</v>
      </c>
    </row>
    <row r="5" spans="2:6" x14ac:dyDescent="0.25">
      <c r="B5">
        <v>4000</v>
      </c>
      <c r="C5" t="s">
        <v>116</v>
      </c>
      <c r="D5" t="s">
        <v>120</v>
      </c>
      <c r="E5">
        <v>20</v>
      </c>
    </row>
    <row r="6" spans="2:6" x14ac:dyDescent="0.25">
      <c r="B6">
        <v>4000</v>
      </c>
      <c r="C6" t="s">
        <v>117</v>
      </c>
      <c r="D6" t="s">
        <v>121</v>
      </c>
      <c r="E6">
        <v>45</v>
      </c>
    </row>
    <row r="7" spans="2:6" x14ac:dyDescent="0.25">
      <c r="B7">
        <v>4000</v>
      </c>
      <c r="C7" t="s">
        <v>118</v>
      </c>
      <c r="D7" t="s">
        <v>122</v>
      </c>
      <c r="E7">
        <v>45</v>
      </c>
    </row>
    <row r="8" spans="2:6" x14ac:dyDescent="0.25">
      <c r="B8">
        <v>4000</v>
      </c>
      <c r="C8" t="s">
        <v>119</v>
      </c>
      <c r="D8" t="s">
        <v>123</v>
      </c>
      <c r="E8">
        <v>-10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FCD3B-F31B-4C37-B451-A53F6CE7F0EA}">
  <dimension ref="B4:L21"/>
  <sheetViews>
    <sheetView zoomScale="175" zoomScaleNormal="175" workbookViewId="0">
      <selection activeCell="H19" sqref="H19"/>
    </sheetView>
  </sheetViews>
  <sheetFormatPr defaultRowHeight="15" x14ac:dyDescent="0.25"/>
  <sheetData>
    <row r="4" spans="2:12" x14ac:dyDescent="0.25">
      <c r="C4" s="52"/>
      <c r="D4" t="s">
        <v>54</v>
      </c>
      <c r="I4" s="52"/>
      <c r="J4" t="s">
        <v>55</v>
      </c>
    </row>
    <row r="5" spans="2:12" x14ac:dyDescent="0.25">
      <c r="C5" s="52"/>
      <c r="I5" s="52"/>
    </row>
    <row r="6" spans="2:12" x14ac:dyDescent="0.25">
      <c r="C6" s="52"/>
      <c r="I6" s="52"/>
    </row>
    <row r="7" spans="2:12" x14ac:dyDescent="0.25">
      <c r="B7" t="s">
        <v>56</v>
      </c>
      <c r="C7" s="52"/>
      <c r="H7" t="s">
        <v>56</v>
      </c>
      <c r="I7" s="52"/>
    </row>
    <row r="8" spans="2:12" x14ac:dyDescent="0.25">
      <c r="C8" s="52"/>
      <c r="I8" s="52"/>
    </row>
    <row r="9" spans="2:12" x14ac:dyDescent="0.25">
      <c r="C9" s="52"/>
      <c r="I9" s="52"/>
    </row>
    <row r="10" spans="2:12" ht="15.75" thickBot="1" x14ac:dyDescent="0.3">
      <c r="C10" s="53"/>
      <c r="D10" s="54"/>
      <c r="E10" s="54"/>
      <c r="F10" s="54"/>
      <c r="I10" s="53"/>
      <c r="J10" s="54"/>
      <c r="K10" s="54"/>
      <c r="L10" s="54"/>
    </row>
    <row r="11" spans="2:12" ht="15.75" thickTop="1" x14ac:dyDescent="0.25">
      <c r="D11" s="131" t="s">
        <v>57</v>
      </c>
      <c r="E11" s="131"/>
      <c r="J11" s="131" t="s">
        <v>57</v>
      </c>
      <c r="K11" s="131"/>
    </row>
    <row r="14" spans="2:12" x14ac:dyDescent="0.25">
      <c r="F14" s="52"/>
      <c r="G14" t="s">
        <v>58</v>
      </c>
    </row>
    <row r="15" spans="2:12" x14ac:dyDescent="0.25">
      <c r="F15" s="52"/>
    </row>
    <row r="16" spans="2:12" x14ac:dyDescent="0.25">
      <c r="F16" s="52"/>
    </row>
    <row r="17" spans="5:9" x14ac:dyDescent="0.25">
      <c r="E17" t="s">
        <v>56</v>
      </c>
      <c r="F17" s="52"/>
    </row>
    <row r="18" spans="5:9" x14ac:dyDescent="0.25">
      <c r="F18" s="52"/>
    </row>
    <row r="19" spans="5:9" x14ac:dyDescent="0.25">
      <c r="F19" s="52"/>
    </row>
    <row r="20" spans="5:9" ht="15.75" thickBot="1" x14ac:dyDescent="0.3">
      <c r="F20" s="53"/>
      <c r="G20" s="54"/>
      <c r="H20" s="54"/>
      <c r="I20" s="54"/>
    </row>
    <row r="21" spans="5:9" ht="15.75" thickTop="1" x14ac:dyDescent="0.25">
      <c r="G21" s="131" t="s">
        <v>57</v>
      </c>
      <c r="H21" s="131"/>
    </row>
  </sheetData>
  <mergeCells count="3">
    <mergeCell ref="D11:E11"/>
    <mergeCell ref="J11:K11"/>
    <mergeCell ref="G21:H2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4646B-7710-447C-B918-2A945E6C7C18}">
  <dimension ref="C8:G15"/>
  <sheetViews>
    <sheetView zoomScale="205" zoomScaleNormal="205" workbookViewId="0">
      <selection activeCell="G13" sqref="G13"/>
    </sheetView>
  </sheetViews>
  <sheetFormatPr defaultRowHeight="15" x14ac:dyDescent="0.25"/>
  <sheetData>
    <row r="8" spans="3:7" x14ac:dyDescent="0.25">
      <c r="C8" t="s">
        <v>62</v>
      </c>
    </row>
    <row r="9" spans="3:7" x14ac:dyDescent="0.25">
      <c r="C9" t="s">
        <v>73</v>
      </c>
      <c r="G9">
        <v>100</v>
      </c>
    </row>
    <row r="10" spans="3:7" x14ac:dyDescent="0.25">
      <c r="C10" t="s">
        <v>74</v>
      </c>
      <c r="G10">
        <v>200</v>
      </c>
    </row>
    <row r="13" spans="3:7" x14ac:dyDescent="0.25">
      <c r="C13" t="s">
        <v>71</v>
      </c>
    </row>
    <row r="15" spans="3:7" x14ac:dyDescent="0.25">
      <c r="C15" t="s">
        <v>75</v>
      </c>
      <c r="G15">
        <f>SUM(G9:G13)</f>
        <v>300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46DE-8825-43A8-A4E6-57C255934467}">
  <dimension ref="A2:F19"/>
  <sheetViews>
    <sheetView zoomScale="190" zoomScaleNormal="190" workbookViewId="0">
      <selection activeCell="G19" sqref="G19"/>
    </sheetView>
  </sheetViews>
  <sheetFormatPr defaultRowHeight="15" x14ac:dyDescent="0.25"/>
  <cols>
    <col min="4" max="4" width="11" bestFit="1" customWidth="1"/>
  </cols>
  <sheetData>
    <row r="2" spans="1:6" x14ac:dyDescent="0.25">
      <c r="A2" t="s">
        <v>63</v>
      </c>
      <c r="B2" t="s">
        <v>23</v>
      </c>
      <c r="C2" t="s">
        <v>64</v>
      </c>
      <c r="D2" t="s">
        <v>65</v>
      </c>
      <c r="E2" t="s">
        <v>66</v>
      </c>
      <c r="F2" t="s">
        <v>67</v>
      </c>
    </row>
    <row r="19" spans="1:6" ht="15.75" thickBot="1" x14ac:dyDescent="0.3">
      <c r="A19" t="s">
        <v>43</v>
      </c>
      <c r="D19" s="105"/>
      <c r="E19" s="105"/>
      <c r="F19" s="10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07CF-63F7-46E8-8B0E-E1F3702F02B5}">
  <dimension ref="A1:E13"/>
  <sheetViews>
    <sheetView zoomScale="176" workbookViewId="0">
      <selection activeCell="E13" sqref="E13"/>
    </sheetView>
  </sheetViews>
  <sheetFormatPr defaultRowHeight="15" x14ac:dyDescent="0.25"/>
  <cols>
    <col min="1" max="1" width="11" bestFit="1" customWidth="1"/>
    <col min="2" max="2" width="11.140625" bestFit="1" customWidth="1"/>
  </cols>
  <sheetData>
    <row r="1" spans="1:5" x14ac:dyDescent="0.25">
      <c r="A1" t="s">
        <v>16</v>
      </c>
      <c r="B1">
        <v>2001</v>
      </c>
    </row>
    <row r="2" spans="1:5" x14ac:dyDescent="0.25">
      <c r="A2" t="s">
        <v>17</v>
      </c>
    </row>
    <row r="3" spans="1:5" x14ac:dyDescent="0.25">
      <c r="A3" t="s">
        <v>18</v>
      </c>
    </row>
    <row r="5" spans="1:5" x14ac:dyDescent="0.25">
      <c r="D5" t="s">
        <v>19</v>
      </c>
      <c r="E5" t="s">
        <v>20</v>
      </c>
    </row>
    <row r="6" spans="1:5" x14ac:dyDescent="0.25">
      <c r="A6" t="s">
        <v>21</v>
      </c>
      <c r="B6" t="s">
        <v>22</v>
      </c>
    </row>
    <row r="8" spans="1:5" x14ac:dyDescent="0.25">
      <c r="A8" t="s">
        <v>28</v>
      </c>
      <c r="B8" t="s">
        <v>27</v>
      </c>
      <c r="D8">
        <v>100</v>
      </c>
    </row>
    <row r="9" spans="1:5" x14ac:dyDescent="0.25">
      <c r="B9" t="s">
        <v>23</v>
      </c>
    </row>
    <row r="10" spans="1:5" x14ac:dyDescent="0.25">
      <c r="B10" t="s">
        <v>29</v>
      </c>
      <c r="E10">
        <v>100</v>
      </c>
    </row>
    <row r="13" spans="1:5" x14ac:dyDescent="0.25">
      <c r="E13">
        <v>-100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8AE1D-B19B-48B6-957B-F46B498B39EC}">
  <dimension ref="B2:G13"/>
  <sheetViews>
    <sheetView zoomScale="265" zoomScaleNormal="265" workbookViewId="0">
      <selection activeCell="E7" sqref="E7"/>
    </sheetView>
  </sheetViews>
  <sheetFormatPr defaultRowHeight="15" x14ac:dyDescent="0.25"/>
  <cols>
    <col min="1" max="1" width="9.140625" style="19"/>
    <col min="2" max="2" width="12.42578125" style="19" bestFit="1" customWidth="1"/>
    <col min="3" max="7" width="9.140625" style="19"/>
    <col min="8" max="8" width="12.42578125" style="19" bestFit="1" customWidth="1"/>
    <col min="9" max="16384" width="9.140625" style="19"/>
  </cols>
  <sheetData>
    <row r="2" spans="2:7" x14ac:dyDescent="0.25">
      <c r="D2" s="19" t="s">
        <v>6</v>
      </c>
      <c r="E2" s="19" t="s">
        <v>4</v>
      </c>
      <c r="F2" s="19" t="s">
        <v>9</v>
      </c>
      <c r="G2" s="19" t="s">
        <v>5</v>
      </c>
    </row>
    <row r="3" spans="2:7" x14ac:dyDescent="0.25">
      <c r="C3" s="19" t="s">
        <v>3</v>
      </c>
      <c r="D3" s="19">
        <v>240</v>
      </c>
      <c r="E3" s="19">
        <v>360</v>
      </c>
      <c r="F3" s="19">
        <v>2450</v>
      </c>
      <c r="G3" s="19">
        <v>1500</v>
      </c>
    </row>
    <row r="4" spans="2:7" x14ac:dyDescent="0.25">
      <c r="C4" s="19" t="s">
        <v>7</v>
      </c>
      <c r="D4" s="19">
        <v>-200</v>
      </c>
      <c r="E4" s="19">
        <v>-60</v>
      </c>
      <c r="F4" s="19">
        <v>-2000</v>
      </c>
      <c r="G4" s="19">
        <v>-1000</v>
      </c>
    </row>
    <row r="5" spans="2:7" ht="15.75" thickBot="1" x14ac:dyDescent="0.3">
      <c r="C5" s="19" t="s">
        <v>8</v>
      </c>
      <c r="D5" s="47">
        <f>SUM(D3:D4)</f>
        <v>40</v>
      </c>
      <c r="E5" s="47">
        <f t="shared" ref="E5:G5" si="0">SUM(E3:E4)</f>
        <v>300</v>
      </c>
      <c r="F5" s="47">
        <f t="shared" si="0"/>
        <v>450</v>
      </c>
      <c r="G5" s="47">
        <f t="shared" si="0"/>
        <v>500</v>
      </c>
    </row>
    <row r="7" spans="2:7" x14ac:dyDescent="0.25">
      <c r="D7" s="16">
        <f>D5/D3</f>
        <v>0.16666666666666666</v>
      </c>
      <c r="E7" s="16">
        <f t="shared" ref="E7:G7" si="1">E5/E3</f>
        <v>0.83333333333333337</v>
      </c>
      <c r="F7" s="16">
        <f t="shared" si="1"/>
        <v>0.18367346938775511</v>
      </c>
      <c r="G7" s="16">
        <f t="shared" si="1"/>
        <v>0.33333333333333331</v>
      </c>
    </row>
    <row r="9" spans="2:7" x14ac:dyDescent="0.25">
      <c r="B9" s="19" t="s">
        <v>112</v>
      </c>
      <c r="C9" s="48" t="s">
        <v>8</v>
      </c>
      <c r="D9" s="49" t="s">
        <v>30</v>
      </c>
    </row>
    <row r="10" spans="2:7" x14ac:dyDescent="0.25">
      <c r="C10" s="45" t="s">
        <v>31</v>
      </c>
    </row>
    <row r="12" spans="2:7" x14ac:dyDescent="0.25">
      <c r="C12" s="48"/>
      <c r="D12" s="49"/>
    </row>
    <row r="13" spans="2:7" x14ac:dyDescent="0.25">
      <c r="C13" s="45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A656-2350-4FC7-A73C-3CAFB2B5E89B}">
  <dimension ref="D5:G15"/>
  <sheetViews>
    <sheetView zoomScale="205" zoomScaleNormal="205" workbookViewId="0">
      <selection activeCell="B13" sqref="B13"/>
    </sheetView>
  </sheetViews>
  <sheetFormatPr defaultRowHeight="15" x14ac:dyDescent="0.25"/>
  <cols>
    <col min="1" max="3" width="9.140625" style="19"/>
    <col min="4" max="4" width="11.7109375" style="19" customWidth="1"/>
    <col min="5" max="16384" width="9.140625" style="19"/>
  </cols>
  <sheetData>
    <row r="5" spans="4:7" x14ac:dyDescent="0.25">
      <c r="E5" s="19" t="s">
        <v>62</v>
      </c>
      <c r="F5" s="19" t="s">
        <v>71</v>
      </c>
      <c r="G5" s="19" t="s">
        <v>61</v>
      </c>
    </row>
    <row r="6" spans="4:7" x14ac:dyDescent="0.25">
      <c r="D6" s="19" t="s">
        <v>31</v>
      </c>
      <c r="E6" s="19">
        <v>200</v>
      </c>
      <c r="F6" s="19">
        <f>E6*0.2</f>
        <v>40</v>
      </c>
      <c r="G6" s="19">
        <f>SUM(E6:F6)</f>
        <v>240</v>
      </c>
    </row>
    <row r="7" spans="4:7" x14ac:dyDescent="0.25">
      <c r="D7" s="19" t="s">
        <v>72</v>
      </c>
      <c r="E7" s="19">
        <v>30</v>
      </c>
      <c r="F7" s="19">
        <f>E7*0.2</f>
        <v>6</v>
      </c>
      <c r="G7" s="19">
        <f>SUM(E7:F7)</f>
        <v>36</v>
      </c>
    </row>
    <row r="8" spans="4:7" x14ac:dyDescent="0.25">
      <c r="F8" s="19">
        <f>F6-F7</f>
        <v>34</v>
      </c>
    </row>
    <row r="11" spans="4:7" x14ac:dyDescent="0.25">
      <c r="E11" s="17"/>
    </row>
    <row r="12" spans="4:7" x14ac:dyDescent="0.25">
      <c r="E12" s="17"/>
    </row>
    <row r="13" spans="4:7" x14ac:dyDescent="0.25">
      <c r="E13" s="17"/>
    </row>
    <row r="15" spans="4:7" x14ac:dyDescent="0.25">
      <c r="E15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A1B2-6244-4920-AD21-5BF5429FBB11}">
  <dimension ref="A1:Z55"/>
  <sheetViews>
    <sheetView zoomScale="115" zoomScaleNormal="115" workbookViewId="0">
      <selection activeCell="E7" sqref="E7"/>
    </sheetView>
  </sheetViews>
  <sheetFormatPr defaultRowHeight="15" x14ac:dyDescent="0.25"/>
  <cols>
    <col min="1" max="1" width="13.140625" bestFit="1" customWidth="1"/>
    <col min="2" max="2" width="27.5703125" customWidth="1"/>
    <col min="3" max="3" width="9.85546875" customWidth="1"/>
    <col min="4" max="4" width="11.7109375" customWidth="1"/>
    <col min="5" max="5" width="11.140625" bestFit="1" customWidth="1"/>
    <col min="6" max="6" width="10.42578125" customWidth="1"/>
    <col min="7" max="7" width="13.140625" customWidth="1"/>
    <col min="11" max="11" width="12.7109375" customWidth="1"/>
    <col min="12" max="12" width="14.5703125" customWidth="1"/>
    <col min="13" max="13" width="0" hidden="1" customWidth="1"/>
    <col min="19" max="19" width="9.42578125" bestFit="1" customWidth="1"/>
    <col min="21" max="21" width="12.42578125" bestFit="1" customWidth="1"/>
  </cols>
  <sheetData>
    <row r="1" spans="1:23" x14ac:dyDescent="0.25">
      <c r="A1" s="120" t="s">
        <v>139</v>
      </c>
      <c r="B1" s="121"/>
      <c r="C1" s="121"/>
      <c r="D1" s="121"/>
      <c r="E1" s="121"/>
      <c r="F1" s="122"/>
      <c r="G1" s="120" t="s">
        <v>135</v>
      </c>
      <c r="H1" s="121"/>
      <c r="I1" s="121"/>
      <c r="J1" s="121"/>
      <c r="K1" s="121"/>
      <c r="L1" s="121"/>
      <c r="M1" s="1"/>
      <c r="N1" s="120" t="s">
        <v>134</v>
      </c>
      <c r="O1" s="121"/>
      <c r="P1" s="121"/>
      <c r="Q1" s="121"/>
      <c r="R1" s="121"/>
      <c r="S1" s="121"/>
      <c r="T1" s="1"/>
    </row>
    <row r="2" spans="1:23" x14ac:dyDescent="0.25">
      <c r="A2" s="117" t="s">
        <v>140</v>
      </c>
      <c r="B2" s="118"/>
      <c r="C2" s="118"/>
      <c r="D2" s="118"/>
      <c r="E2" s="118"/>
      <c r="F2" s="119"/>
      <c r="G2" s="2"/>
      <c r="H2" s="123"/>
      <c r="I2" s="118"/>
      <c r="J2" s="118"/>
      <c r="K2" s="118"/>
      <c r="M2" s="3"/>
      <c r="N2" s="2"/>
      <c r="P2" s="118"/>
      <c r="Q2" s="118"/>
      <c r="R2" s="118"/>
      <c r="T2" s="3"/>
    </row>
    <row r="3" spans="1:23" x14ac:dyDescent="0.25">
      <c r="A3" s="14" t="s">
        <v>142</v>
      </c>
      <c r="B3" s="19"/>
      <c r="C3" s="19"/>
      <c r="D3" s="19"/>
      <c r="E3" s="33" t="s">
        <v>113</v>
      </c>
      <c r="F3" s="5"/>
      <c r="G3" s="14" t="s">
        <v>184</v>
      </c>
      <c r="H3" s="19"/>
      <c r="I3" s="19"/>
      <c r="J3" s="19"/>
      <c r="K3" s="19"/>
      <c r="L3" s="33" t="s">
        <v>113</v>
      </c>
      <c r="M3" s="5"/>
      <c r="N3" s="14" t="s">
        <v>136</v>
      </c>
      <c r="O3" s="19"/>
      <c r="P3" s="19"/>
      <c r="Q3" s="19"/>
      <c r="R3" s="19"/>
      <c r="S3" s="33" t="s">
        <v>113</v>
      </c>
      <c r="T3" s="5"/>
    </row>
    <row r="4" spans="1:23" x14ac:dyDescent="0.25">
      <c r="A4" s="19"/>
      <c r="B4" s="19"/>
      <c r="C4" s="19"/>
      <c r="D4" s="19"/>
      <c r="E4" s="133" t="s">
        <v>6</v>
      </c>
      <c r="F4" s="134" t="s">
        <v>4</v>
      </c>
      <c r="G4" s="10" t="s">
        <v>186</v>
      </c>
      <c r="H4" s="19"/>
      <c r="I4" s="19"/>
      <c r="J4" s="19"/>
      <c r="K4" s="19"/>
      <c r="L4" s="19"/>
      <c r="M4" s="5"/>
      <c r="N4" s="4"/>
      <c r="O4" s="19"/>
      <c r="P4" s="19"/>
      <c r="Q4" s="19"/>
      <c r="R4" s="19"/>
      <c r="S4" s="19"/>
      <c r="T4" s="5"/>
    </row>
    <row r="5" spans="1:23" x14ac:dyDescent="0.25">
      <c r="A5" s="19"/>
      <c r="B5" s="35" t="s">
        <v>143</v>
      </c>
      <c r="C5" s="35"/>
      <c r="D5" s="35"/>
      <c r="E5" s="11">
        <v>1000</v>
      </c>
      <c r="F5" s="26">
        <v>1000</v>
      </c>
      <c r="G5" s="27"/>
      <c r="H5" s="36" t="s">
        <v>167</v>
      </c>
      <c r="I5" s="36"/>
      <c r="J5" s="36"/>
      <c r="K5" s="36"/>
      <c r="L5" s="12"/>
      <c r="M5" s="26"/>
      <c r="N5" s="27"/>
      <c r="O5" s="35" t="s">
        <v>146</v>
      </c>
      <c r="P5" s="35"/>
      <c r="Q5" s="35"/>
      <c r="R5" s="35"/>
      <c r="S5" s="11">
        <v>10000</v>
      </c>
      <c r="T5" s="26"/>
    </row>
    <row r="6" spans="1:23" x14ac:dyDescent="0.25">
      <c r="A6" s="19"/>
      <c r="B6" s="35" t="s">
        <v>144</v>
      </c>
      <c r="C6" s="35"/>
      <c r="D6" s="35"/>
      <c r="E6" s="11"/>
      <c r="F6" s="26"/>
      <c r="G6" s="27"/>
      <c r="H6" s="36" t="s">
        <v>168</v>
      </c>
      <c r="I6" s="36"/>
      <c r="J6" s="36"/>
      <c r="K6" s="36"/>
      <c r="L6" s="12"/>
      <c r="M6" s="26"/>
      <c r="N6" s="27"/>
      <c r="O6" s="35" t="s">
        <v>195</v>
      </c>
      <c r="P6" s="36"/>
      <c r="Q6" s="36"/>
      <c r="R6" s="36"/>
      <c r="S6" s="11">
        <v>100</v>
      </c>
      <c r="T6" s="26"/>
    </row>
    <row r="7" spans="1:23" x14ac:dyDescent="0.25">
      <c r="A7" s="19"/>
      <c r="B7" s="35" t="s">
        <v>145</v>
      </c>
      <c r="C7" s="35"/>
      <c r="D7" s="35"/>
      <c r="E7" s="56"/>
      <c r="F7" s="26"/>
      <c r="G7" s="27"/>
      <c r="H7" s="36" t="s">
        <v>182</v>
      </c>
      <c r="I7" s="36"/>
      <c r="J7" s="36"/>
      <c r="K7" s="36"/>
      <c r="L7" s="12"/>
      <c r="M7" s="26"/>
      <c r="N7" s="27"/>
      <c r="O7" s="36"/>
      <c r="P7" s="36"/>
      <c r="Q7" s="36"/>
      <c r="R7" s="36"/>
      <c r="S7" s="11"/>
      <c r="T7" s="26"/>
    </row>
    <row r="8" spans="1:23" x14ac:dyDescent="0.25">
      <c r="A8" s="19"/>
      <c r="B8" s="35"/>
      <c r="C8" s="35"/>
      <c r="D8" s="35"/>
      <c r="E8" s="56"/>
      <c r="F8" s="26"/>
      <c r="G8" s="27"/>
      <c r="H8" s="36" t="s">
        <v>183</v>
      </c>
      <c r="I8" s="36"/>
      <c r="J8" s="36"/>
      <c r="K8" s="36"/>
      <c r="L8" s="12">
        <v>1000</v>
      </c>
      <c r="M8" s="26"/>
      <c r="N8" s="27"/>
      <c r="O8" s="36"/>
      <c r="P8" s="36"/>
      <c r="Q8" s="36"/>
      <c r="R8" s="36"/>
      <c r="S8" s="11"/>
      <c r="T8" s="26"/>
      <c r="V8" s="15"/>
    </row>
    <row r="9" spans="1:23" x14ac:dyDescent="0.25">
      <c r="A9" s="19"/>
      <c r="B9" s="35"/>
      <c r="C9" s="35"/>
      <c r="D9" s="35"/>
      <c r="E9" s="57">
        <f>SUM(E5:E8)</f>
        <v>1000</v>
      </c>
      <c r="F9" s="26"/>
      <c r="G9" s="27"/>
      <c r="H9" s="36"/>
      <c r="I9" s="36"/>
      <c r="J9" s="36"/>
      <c r="K9" s="36"/>
      <c r="L9" s="12"/>
      <c r="M9" s="26"/>
      <c r="N9" s="27"/>
      <c r="O9" s="36"/>
      <c r="P9" s="36"/>
      <c r="Q9" s="36"/>
      <c r="R9" s="36"/>
      <c r="S9" s="11"/>
      <c r="T9" s="26"/>
    </row>
    <row r="10" spans="1:23" x14ac:dyDescent="0.25">
      <c r="A10" s="9"/>
      <c r="B10" s="19"/>
      <c r="C10" s="19"/>
      <c r="D10" s="19"/>
      <c r="E10" s="19"/>
      <c r="F10" s="26"/>
      <c r="G10" s="28" t="s">
        <v>187</v>
      </c>
      <c r="H10" s="25"/>
      <c r="I10" s="25"/>
      <c r="J10" s="25"/>
      <c r="K10" s="25"/>
      <c r="L10" s="25"/>
      <c r="M10" s="26"/>
      <c r="N10" s="27"/>
      <c r="O10" s="36"/>
      <c r="P10" s="36"/>
      <c r="Q10" s="36"/>
      <c r="R10" s="36"/>
      <c r="S10" s="11"/>
      <c r="T10" s="26"/>
    </row>
    <row r="11" spans="1:23" x14ac:dyDescent="0.25">
      <c r="A11" s="14" t="s">
        <v>150</v>
      </c>
      <c r="B11" s="19"/>
      <c r="C11" s="19"/>
      <c r="D11" s="20"/>
      <c r="E11" s="19"/>
      <c r="F11" s="26"/>
      <c r="G11" s="27"/>
      <c r="H11" s="36" t="s">
        <v>188</v>
      </c>
      <c r="I11" s="36"/>
      <c r="J11" s="36"/>
      <c r="K11" s="36"/>
      <c r="L11" s="12"/>
      <c r="M11" s="26"/>
      <c r="N11" s="27"/>
      <c r="O11" s="36"/>
      <c r="P11" s="36"/>
      <c r="Q11" s="36"/>
      <c r="R11" s="36"/>
      <c r="S11" s="11"/>
      <c r="T11" s="26"/>
    </row>
    <row r="12" spans="1:23" x14ac:dyDescent="0.25">
      <c r="A12" s="10" t="s">
        <v>154</v>
      </c>
      <c r="B12" s="19"/>
      <c r="C12" s="19"/>
      <c r="D12" s="19"/>
      <c r="E12" s="19"/>
      <c r="F12" s="26"/>
      <c r="G12" s="27"/>
      <c r="H12" s="36" t="s">
        <v>189</v>
      </c>
      <c r="I12" s="36"/>
      <c r="J12" s="36"/>
      <c r="K12" s="36"/>
      <c r="L12" s="12"/>
      <c r="M12" s="26"/>
      <c r="N12" s="27"/>
      <c r="O12" s="36"/>
      <c r="P12" s="36"/>
      <c r="Q12" s="36"/>
      <c r="R12" s="36"/>
      <c r="S12" s="11"/>
      <c r="T12" s="26"/>
    </row>
    <row r="13" spans="1:23" x14ac:dyDescent="0.25">
      <c r="A13" s="19"/>
      <c r="B13" s="37" t="s">
        <v>152</v>
      </c>
      <c r="C13" s="35"/>
      <c r="D13" s="35"/>
      <c r="E13" s="58"/>
      <c r="F13" s="26"/>
      <c r="G13" s="27"/>
      <c r="H13" s="36" t="s">
        <v>221</v>
      </c>
      <c r="I13" s="36"/>
      <c r="J13" s="36"/>
      <c r="K13" s="36"/>
      <c r="L13" s="12">
        <f>2400-200-200-200</f>
        <v>1800</v>
      </c>
      <c r="M13" s="44"/>
      <c r="N13" s="27"/>
      <c r="O13" s="25"/>
      <c r="P13" s="25"/>
      <c r="Q13" s="25"/>
      <c r="R13" s="25"/>
      <c r="S13" s="19"/>
      <c r="T13" s="26"/>
    </row>
    <row r="14" spans="1:23" x14ac:dyDescent="0.25">
      <c r="A14" s="19"/>
      <c r="B14" s="37" t="s">
        <v>151</v>
      </c>
      <c r="C14" s="35"/>
      <c r="D14" s="35"/>
      <c r="E14" s="11">
        <v>-250</v>
      </c>
      <c r="F14" s="26"/>
      <c r="G14" s="27"/>
      <c r="H14" s="36" t="s">
        <v>190</v>
      </c>
      <c r="I14" s="36"/>
      <c r="J14" s="36"/>
      <c r="K14" s="36"/>
      <c r="L14" s="12">
        <f>S29</f>
        <v>7600</v>
      </c>
      <c r="M14" s="26"/>
      <c r="N14" s="27"/>
      <c r="O14" s="25"/>
      <c r="P14" s="25"/>
      <c r="Q14" s="25"/>
      <c r="R14" s="25"/>
      <c r="S14" s="19"/>
      <c r="T14" s="26"/>
    </row>
    <row r="15" spans="1:23" x14ac:dyDescent="0.25">
      <c r="A15" s="19"/>
      <c r="B15" s="37"/>
      <c r="C15" s="35"/>
      <c r="D15" s="35"/>
      <c r="E15" s="11"/>
      <c r="F15" s="26"/>
      <c r="G15" s="29" t="s">
        <v>185</v>
      </c>
      <c r="H15" s="25"/>
      <c r="I15" s="25"/>
      <c r="J15" s="25"/>
      <c r="K15" s="25"/>
      <c r="L15" s="25"/>
      <c r="M15" s="26"/>
      <c r="N15" s="29" t="s">
        <v>137</v>
      </c>
      <c r="O15" s="25"/>
      <c r="P15" s="25"/>
      <c r="Q15" s="25"/>
      <c r="R15" s="25"/>
      <c r="S15" s="19"/>
      <c r="T15" s="26"/>
      <c r="W15" s="46"/>
    </row>
    <row r="16" spans="1:23" x14ac:dyDescent="0.25">
      <c r="A16" s="19"/>
      <c r="B16" s="19"/>
      <c r="C16" s="19"/>
      <c r="D16" s="19"/>
      <c r="E16" s="19"/>
      <c r="F16" s="26"/>
      <c r="G16" s="28" t="s">
        <v>187</v>
      </c>
      <c r="H16" s="25"/>
      <c r="I16" s="25"/>
      <c r="J16" s="25"/>
      <c r="K16" s="25"/>
      <c r="L16" s="25"/>
      <c r="M16" s="26"/>
      <c r="N16" s="27"/>
      <c r="O16" s="36" t="s">
        <v>167</v>
      </c>
      <c r="P16" s="36"/>
      <c r="Q16" s="36"/>
      <c r="R16" s="36"/>
      <c r="S16" s="11"/>
      <c r="T16" s="26"/>
    </row>
    <row r="17" spans="1:26" ht="15.75" thickBot="1" x14ac:dyDescent="0.3">
      <c r="B17" s="38"/>
      <c r="C17" s="38" t="s">
        <v>90</v>
      </c>
      <c r="D17" s="19"/>
      <c r="E17" s="47">
        <f>SUM(E9:E15)</f>
        <v>750</v>
      </c>
      <c r="F17" s="42"/>
      <c r="G17" s="27"/>
      <c r="H17" s="36" t="s">
        <v>146</v>
      </c>
      <c r="I17" s="36"/>
      <c r="J17" s="36"/>
      <c r="K17" s="36"/>
      <c r="L17" s="12"/>
      <c r="M17" s="26"/>
      <c r="N17" s="27"/>
      <c r="O17" s="36" t="s">
        <v>196</v>
      </c>
      <c r="P17" s="36"/>
      <c r="Q17" s="36"/>
      <c r="R17" s="36"/>
      <c r="S17" s="11">
        <v>-100</v>
      </c>
      <c r="T17" s="26"/>
      <c r="U17" s="2"/>
      <c r="V17" s="39"/>
    </row>
    <row r="18" spans="1:26" x14ac:dyDescent="0.25">
      <c r="A18" s="2"/>
      <c r="E18" s="19"/>
      <c r="F18" s="42"/>
      <c r="G18" s="27"/>
      <c r="H18" s="36" t="s">
        <v>191</v>
      </c>
      <c r="I18" s="36"/>
      <c r="J18" s="36"/>
      <c r="K18" s="36"/>
      <c r="L18" s="12"/>
      <c r="M18" s="26"/>
      <c r="N18" s="27"/>
      <c r="O18" s="36" t="s">
        <v>220</v>
      </c>
      <c r="P18" s="36"/>
      <c r="Q18" s="36"/>
      <c r="R18" s="36"/>
      <c r="S18" s="11">
        <v>-2400</v>
      </c>
      <c r="T18" s="26"/>
      <c r="U18" s="2"/>
      <c r="X18" s="116"/>
      <c r="Y18" s="116"/>
      <c r="Z18" s="116"/>
    </row>
    <row r="19" spans="1:26" x14ac:dyDescent="0.25">
      <c r="A19" s="10" t="s">
        <v>155</v>
      </c>
      <c r="B19" s="19"/>
      <c r="C19" s="19"/>
      <c r="D19" s="19"/>
      <c r="E19" s="19"/>
      <c r="F19" s="26"/>
      <c r="G19" s="27"/>
      <c r="H19" s="36" t="s">
        <v>179</v>
      </c>
      <c r="I19" s="36"/>
      <c r="J19" s="36"/>
      <c r="K19" s="36"/>
      <c r="L19" s="12"/>
      <c r="M19" s="26"/>
      <c r="N19" s="27"/>
      <c r="O19" s="36"/>
      <c r="P19" s="36"/>
      <c r="Q19" s="36"/>
      <c r="R19" s="36"/>
      <c r="S19" s="11"/>
      <c r="T19" s="26"/>
      <c r="U19" s="2"/>
      <c r="X19" s="116"/>
      <c r="Y19" s="116"/>
      <c r="Z19" s="116"/>
    </row>
    <row r="20" spans="1:26" x14ac:dyDescent="0.25">
      <c r="A20" s="4"/>
      <c r="B20" s="37" t="s">
        <v>153</v>
      </c>
      <c r="C20" s="35"/>
      <c r="D20" s="35"/>
      <c r="E20" s="11"/>
      <c r="F20" s="26"/>
      <c r="G20" s="10" t="s">
        <v>186</v>
      </c>
      <c r="H20" s="25"/>
      <c r="I20" s="25"/>
      <c r="J20" s="25"/>
      <c r="K20" s="25"/>
      <c r="L20" s="25"/>
      <c r="M20" s="26"/>
      <c r="N20" s="27"/>
      <c r="O20" s="36"/>
      <c r="P20" s="36"/>
      <c r="Q20" s="36"/>
      <c r="R20" s="36"/>
      <c r="S20" s="11"/>
      <c r="T20" s="26"/>
      <c r="X20" s="116"/>
      <c r="Y20" s="116"/>
      <c r="Z20" s="116"/>
    </row>
    <row r="21" spans="1:26" x14ac:dyDescent="0.25">
      <c r="A21" s="4"/>
      <c r="B21" s="36" t="s">
        <v>156</v>
      </c>
      <c r="C21" s="35"/>
      <c r="D21" s="35"/>
      <c r="E21" s="11"/>
      <c r="F21" s="26"/>
      <c r="G21" s="27"/>
      <c r="H21" s="36" t="s">
        <v>192</v>
      </c>
      <c r="I21" s="36"/>
      <c r="J21" s="36"/>
      <c r="K21" s="36"/>
      <c r="L21" s="12">
        <v>-900</v>
      </c>
      <c r="M21" s="26"/>
      <c r="N21" s="27"/>
      <c r="O21" s="36"/>
      <c r="P21" s="36"/>
      <c r="Q21" s="36"/>
      <c r="R21" s="36"/>
      <c r="S21" s="11"/>
      <c r="T21" s="26"/>
      <c r="W21" s="46"/>
      <c r="X21" s="116"/>
      <c r="Y21" s="116"/>
      <c r="Z21" s="116"/>
    </row>
    <row r="22" spans="1:26" x14ac:dyDescent="0.25">
      <c r="A22" s="4"/>
      <c r="B22" s="37" t="s">
        <v>169</v>
      </c>
      <c r="C22" s="35"/>
      <c r="D22" s="35"/>
      <c r="E22" s="11">
        <v>-200</v>
      </c>
      <c r="F22" s="26"/>
      <c r="G22" s="27"/>
      <c r="H22" s="25"/>
      <c r="I22" s="25"/>
      <c r="J22" s="25"/>
      <c r="K22" s="25"/>
      <c r="L22" s="25"/>
      <c r="M22" s="26"/>
      <c r="N22" s="27"/>
      <c r="O22" s="36"/>
      <c r="P22" s="36"/>
      <c r="Q22" s="36"/>
      <c r="R22" s="36"/>
      <c r="S22" s="11"/>
      <c r="T22" s="26"/>
    </row>
    <row r="23" spans="1:26" ht="15.75" thickBot="1" x14ac:dyDescent="0.3">
      <c r="A23" s="4"/>
      <c r="B23" s="37" t="s">
        <v>157</v>
      </c>
      <c r="C23" s="35"/>
      <c r="D23" s="35"/>
      <c r="E23" s="11"/>
      <c r="F23" s="30"/>
      <c r="G23" s="28"/>
      <c r="H23" s="40" t="s">
        <v>193</v>
      </c>
      <c r="I23" s="25"/>
      <c r="J23" s="25"/>
      <c r="K23" s="25"/>
      <c r="L23" s="51">
        <f>SUM(L5:L21)</f>
        <v>9500</v>
      </c>
      <c r="M23" s="42"/>
      <c r="N23" s="27"/>
      <c r="O23" s="36"/>
      <c r="P23" s="36"/>
      <c r="Q23" s="36"/>
      <c r="R23" s="36"/>
      <c r="S23" s="11"/>
      <c r="T23" s="26"/>
      <c r="U23" s="2"/>
      <c r="V23" s="39"/>
    </row>
    <row r="24" spans="1:26" x14ac:dyDescent="0.25">
      <c r="A24" s="10"/>
      <c r="B24" s="37" t="s">
        <v>220</v>
      </c>
      <c r="C24" s="35"/>
      <c r="D24" s="35"/>
      <c r="E24" s="11">
        <f>-200-200-200</f>
        <v>-600</v>
      </c>
      <c r="F24" s="26"/>
      <c r="G24" s="27"/>
      <c r="H24" s="25"/>
      <c r="I24" s="25"/>
      <c r="J24" s="25"/>
      <c r="K24" s="25"/>
      <c r="L24" s="25"/>
      <c r="M24" s="26"/>
      <c r="N24" s="27"/>
      <c r="O24" s="36"/>
      <c r="P24" s="36"/>
      <c r="Q24" s="36"/>
      <c r="R24" s="36"/>
      <c r="S24" s="11"/>
      <c r="T24" s="26"/>
    </row>
    <row r="25" spans="1:26" x14ac:dyDescent="0.25">
      <c r="A25" s="4"/>
      <c r="B25" s="37" t="s">
        <v>159</v>
      </c>
      <c r="C25" s="35"/>
      <c r="D25" s="35"/>
      <c r="E25" s="11"/>
      <c r="F25" s="31"/>
      <c r="G25" s="135"/>
      <c r="H25" s="25"/>
      <c r="I25" s="25"/>
      <c r="J25" s="25"/>
      <c r="K25" s="25"/>
      <c r="L25" s="25"/>
      <c r="M25" s="26"/>
      <c r="N25" s="27"/>
      <c r="O25" s="36"/>
      <c r="P25" s="36"/>
      <c r="Q25" s="36"/>
      <c r="R25" s="36"/>
      <c r="S25" s="11"/>
      <c r="T25" s="26"/>
    </row>
    <row r="26" spans="1:26" x14ac:dyDescent="0.25">
      <c r="A26" s="4"/>
      <c r="B26" s="37"/>
      <c r="C26" s="113" t="s">
        <v>180</v>
      </c>
      <c r="D26" s="35"/>
      <c r="E26" s="11"/>
      <c r="F26" s="31"/>
      <c r="G26" s="29" t="s">
        <v>197</v>
      </c>
      <c r="H26" s="25"/>
      <c r="I26" s="25"/>
      <c r="J26" s="25"/>
      <c r="K26" s="25"/>
      <c r="L26" s="25"/>
      <c r="M26" s="26"/>
      <c r="N26" s="27"/>
      <c r="O26" s="36"/>
      <c r="P26" s="36"/>
      <c r="Q26" s="36"/>
      <c r="R26" s="36"/>
      <c r="S26" s="132"/>
      <c r="T26" s="26"/>
    </row>
    <row r="27" spans="1:26" x14ac:dyDescent="0.25">
      <c r="A27" s="4"/>
      <c r="B27" s="37" t="s">
        <v>181</v>
      </c>
      <c r="C27" s="35"/>
      <c r="D27" s="35"/>
      <c r="E27" s="11"/>
      <c r="F27" s="26">
        <v>1500</v>
      </c>
      <c r="G27" s="27"/>
      <c r="H27" s="36" t="s">
        <v>198</v>
      </c>
      <c r="I27" s="36"/>
      <c r="J27" s="36"/>
      <c r="K27" s="36"/>
      <c r="L27" s="12">
        <v>100</v>
      </c>
      <c r="M27" s="26"/>
      <c r="N27" s="27"/>
      <c r="O27" s="25"/>
      <c r="P27" s="25"/>
      <c r="Q27" s="25"/>
      <c r="R27" s="25"/>
      <c r="S27" s="25"/>
      <c r="T27" s="26"/>
    </row>
    <row r="28" spans="1:26" x14ac:dyDescent="0.25">
      <c r="A28" s="4"/>
      <c r="B28" s="37" t="s">
        <v>149</v>
      </c>
      <c r="C28" s="35"/>
      <c r="D28" s="35"/>
      <c r="E28" s="11"/>
      <c r="F28" s="26"/>
      <c r="G28" s="27"/>
      <c r="H28" s="36"/>
      <c r="I28" s="36"/>
      <c r="J28" s="36"/>
      <c r="K28" s="36"/>
      <c r="L28" s="12"/>
      <c r="M28" s="26"/>
      <c r="N28" s="27"/>
      <c r="O28" s="25"/>
      <c r="P28" s="25"/>
      <c r="Q28" s="25"/>
      <c r="R28" s="25"/>
      <c r="S28" s="25"/>
      <c r="T28" s="26"/>
    </row>
    <row r="29" spans="1:26" ht="15.75" thickBot="1" x14ac:dyDescent="0.3">
      <c r="A29" s="2"/>
      <c r="E29" s="19"/>
      <c r="F29" s="26"/>
      <c r="G29" s="27"/>
      <c r="H29" s="36"/>
      <c r="I29" s="36"/>
      <c r="J29" s="36"/>
      <c r="K29" s="36"/>
      <c r="L29" s="12"/>
      <c r="M29" s="26"/>
      <c r="N29" s="29" t="s">
        <v>138</v>
      </c>
      <c r="O29" s="25"/>
      <c r="P29" s="25"/>
      <c r="Q29" s="25"/>
      <c r="R29" s="25"/>
      <c r="S29" s="47">
        <f>SUM(S4:S25)</f>
        <v>7600</v>
      </c>
      <c r="T29" s="26"/>
      <c r="V29" s="17"/>
    </row>
    <row r="30" spans="1:26" ht="15.75" thickBot="1" x14ac:dyDescent="0.3">
      <c r="A30" s="14" t="s">
        <v>141</v>
      </c>
      <c r="B30" s="38"/>
      <c r="C30" s="38" t="s">
        <v>172</v>
      </c>
      <c r="D30" s="19"/>
      <c r="E30" s="50">
        <f>E17+SUM(E20:E28)</f>
        <v>-50</v>
      </c>
      <c r="F30" s="31">
        <v>1450</v>
      </c>
      <c r="G30" s="27"/>
      <c r="H30" s="25"/>
      <c r="I30" s="25"/>
      <c r="J30" s="25"/>
      <c r="K30" s="25"/>
      <c r="L30" s="25"/>
      <c r="M30" s="26"/>
      <c r="N30" s="32"/>
      <c r="O30" s="25"/>
      <c r="P30" s="25"/>
      <c r="Q30" s="25"/>
      <c r="R30" s="25"/>
      <c r="S30" s="25"/>
      <c r="T30" s="26"/>
    </row>
    <row r="31" spans="1:26" x14ac:dyDescent="0.25">
      <c r="A31" s="13"/>
      <c r="B31" s="38"/>
      <c r="C31" s="38"/>
      <c r="D31" s="19"/>
      <c r="E31" s="40"/>
      <c r="F31" s="31"/>
      <c r="G31" s="27"/>
      <c r="H31" s="25"/>
      <c r="I31" s="25"/>
      <c r="J31" s="25"/>
      <c r="K31" s="25"/>
      <c r="L31" s="25"/>
      <c r="M31" s="26"/>
      <c r="N31" s="32"/>
      <c r="O31" s="25"/>
      <c r="P31" s="25"/>
      <c r="Q31" s="25"/>
      <c r="R31" s="25"/>
      <c r="S31" s="25"/>
      <c r="T31" s="26"/>
    </row>
    <row r="32" spans="1:26" ht="15.75" thickBot="1" x14ac:dyDescent="0.3">
      <c r="A32" s="13" t="s">
        <v>170</v>
      </c>
      <c r="B32" s="19"/>
      <c r="C32" s="19"/>
      <c r="D32" s="19"/>
      <c r="E32" s="25">
        <f>-0.19*E30</f>
        <v>9.5</v>
      </c>
      <c r="F32" s="26"/>
      <c r="G32" s="27"/>
      <c r="H32" s="25"/>
      <c r="I32" s="25"/>
      <c r="J32" s="43"/>
      <c r="K32" s="25"/>
      <c r="L32" s="51">
        <f>SUM(L27:L29)</f>
        <v>100</v>
      </c>
      <c r="M32" s="26"/>
      <c r="N32" s="2"/>
      <c r="P32" s="46"/>
      <c r="Q32" s="25"/>
      <c r="R32" s="25"/>
      <c r="S32" s="25"/>
      <c r="T32" s="26"/>
    </row>
    <row r="33" spans="1:20" x14ac:dyDescent="0.25">
      <c r="A33" s="13"/>
      <c r="B33" s="19"/>
      <c r="C33" s="19"/>
      <c r="D33" s="19"/>
      <c r="E33" s="25"/>
      <c r="F33" s="26"/>
      <c r="G33" s="28"/>
      <c r="H33" s="114"/>
      <c r="I33" s="115"/>
      <c r="J33" s="43"/>
      <c r="K33" s="25"/>
      <c r="L33" s="25"/>
      <c r="M33" s="26"/>
      <c r="N33" s="2"/>
      <c r="P33" s="46"/>
      <c r="Q33" s="25"/>
      <c r="R33" s="25"/>
      <c r="S33" s="25"/>
      <c r="T33" s="26"/>
    </row>
    <row r="34" spans="1:20" x14ac:dyDescent="0.25">
      <c r="A34" s="9" t="s">
        <v>171</v>
      </c>
      <c r="B34" s="19"/>
      <c r="C34" s="19"/>
      <c r="D34" s="19"/>
      <c r="E34" s="21">
        <f>SUM(E30:E32)</f>
        <v>-40.5</v>
      </c>
      <c r="F34" s="3"/>
      <c r="G34" s="27"/>
      <c r="H34" s="41"/>
      <c r="I34" s="25"/>
      <c r="J34" s="25"/>
      <c r="K34" s="25"/>
      <c r="M34" s="26"/>
      <c r="N34" s="2"/>
      <c r="O34" s="39"/>
      <c r="Q34" s="19"/>
      <c r="S34" s="20"/>
      <c r="T34" s="3"/>
    </row>
    <row r="35" spans="1:20" x14ac:dyDescent="0.25">
      <c r="A35" s="9"/>
      <c r="B35" s="19"/>
      <c r="C35" s="19"/>
      <c r="D35" s="19"/>
      <c r="E35" s="25"/>
      <c r="F35" s="3"/>
      <c r="G35" s="27"/>
      <c r="H35" s="41"/>
      <c r="I35" s="25"/>
      <c r="J35" s="25"/>
      <c r="K35" s="25"/>
      <c r="M35" s="26"/>
      <c r="N35" s="2"/>
      <c r="O35" s="39"/>
      <c r="Q35" s="19"/>
      <c r="S35" s="20"/>
      <c r="T35" s="3"/>
    </row>
    <row r="36" spans="1:20" x14ac:dyDescent="0.25">
      <c r="A36" s="9"/>
      <c r="B36" s="19"/>
      <c r="C36" s="19"/>
      <c r="D36" s="19"/>
      <c r="E36" s="25"/>
      <c r="F36" s="3"/>
      <c r="G36" s="27"/>
      <c r="H36" s="41"/>
      <c r="I36" s="25"/>
      <c r="J36" s="25"/>
      <c r="K36" s="25"/>
      <c r="M36" s="26"/>
      <c r="N36" s="2"/>
      <c r="O36" s="39"/>
      <c r="Q36" s="19"/>
      <c r="S36" s="20"/>
      <c r="T36" s="3"/>
    </row>
    <row r="37" spans="1:20" x14ac:dyDescent="0.25">
      <c r="A37" s="13"/>
      <c r="B37" s="19"/>
      <c r="C37" s="19"/>
      <c r="D37" s="19"/>
      <c r="E37" s="25"/>
      <c r="F37" s="3"/>
      <c r="G37" s="2"/>
      <c r="H37" s="41"/>
      <c r="I37" s="25"/>
      <c r="J37" s="25"/>
      <c r="L37" s="19"/>
      <c r="M37" s="3"/>
      <c r="N37" s="2"/>
      <c r="Q37" s="19"/>
      <c r="S37" s="19"/>
      <c r="T37" s="3"/>
    </row>
    <row r="38" spans="1:20" ht="15.75" thickBot="1" x14ac:dyDescent="0.3">
      <c r="A38" s="22"/>
      <c r="B38" s="7"/>
      <c r="C38" s="7"/>
      <c r="D38" s="7"/>
      <c r="E38" s="24">
        <f>SUM(E34:E37)</f>
        <v>-40.5</v>
      </c>
      <c r="F38" s="8"/>
      <c r="G38" s="6"/>
      <c r="H38" s="7"/>
      <c r="I38" s="7"/>
      <c r="J38" s="7"/>
      <c r="K38" s="7"/>
      <c r="L38" s="7"/>
      <c r="M38" s="8"/>
      <c r="N38" s="6"/>
      <c r="O38" s="7"/>
      <c r="P38" s="7"/>
      <c r="Q38" s="7"/>
      <c r="R38" s="7"/>
      <c r="S38" s="7"/>
      <c r="T38" s="8"/>
    </row>
    <row r="39" spans="1:20" x14ac:dyDescent="0.25">
      <c r="B39" s="15"/>
    </row>
    <row r="40" spans="1:20" x14ac:dyDescent="0.25">
      <c r="A40" s="18"/>
      <c r="B40" s="23"/>
      <c r="C40" s="16"/>
    </row>
    <row r="41" spans="1:20" x14ac:dyDescent="0.25">
      <c r="B41" s="19"/>
    </row>
    <row r="43" spans="1:20" x14ac:dyDescent="0.25">
      <c r="B43" t="s">
        <v>173</v>
      </c>
      <c r="C43" t="s">
        <v>176</v>
      </c>
    </row>
    <row r="44" spans="1:20" x14ac:dyDescent="0.25">
      <c r="B44" t="s">
        <v>4</v>
      </c>
      <c r="C44" t="s">
        <v>177</v>
      </c>
    </row>
    <row r="45" spans="1:20" x14ac:dyDescent="0.25">
      <c r="B45" t="s">
        <v>174</v>
      </c>
      <c r="C45" t="s">
        <v>178</v>
      </c>
    </row>
    <row r="46" spans="1:20" x14ac:dyDescent="0.25">
      <c r="B46" t="s">
        <v>175</v>
      </c>
      <c r="C46" t="s">
        <v>179</v>
      </c>
    </row>
    <row r="51" spans="2:5" x14ac:dyDescent="0.25">
      <c r="B51" t="s">
        <v>214</v>
      </c>
      <c r="E51" t="s">
        <v>208</v>
      </c>
    </row>
    <row r="53" spans="2:5" x14ac:dyDescent="0.25">
      <c r="B53" t="s">
        <v>212</v>
      </c>
      <c r="E53" t="s">
        <v>213</v>
      </c>
    </row>
    <row r="55" spans="2:5" x14ac:dyDescent="0.25">
      <c r="B55" t="s">
        <v>210</v>
      </c>
      <c r="E55" t="s">
        <v>211</v>
      </c>
    </row>
  </sheetData>
  <mergeCells count="7">
    <mergeCell ref="X18:Z21"/>
    <mergeCell ref="A1:F1"/>
    <mergeCell ref="G1:L1"/>
    <mergeCell ref="N1:S1"/>
    <mergeCell ref="A2:F2"/>
    <mergeCell ref="H2:K2"/>
    <mergeCell ref="P2:R2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5FD83-6510-42E8-8C4D-416F4CD28880}">
  <dimension ref="A3:N22"/>
  <sheetViews>
    <sheetView zoomScale="205" zoomScaleNormal="205" workbookViewId="0">
      <selection activeCell="F18" sqref="F18"/>
    </sheetView>
  </sheetViews>
  <sheetFormatPr defaultRowHeight="15" x14ac:dyDescent="0.25"/>
  <cols>
    <col min="1" max="8" width="9.140625" style="19"/>
    <col min="9" max="9" width="11.5703125" style="19" bestFit="1" customWidth="1"/>
    <col min="10" max="16384" width="9.140625" style="19"/>
  </cols>
  <sheetData>
    <row r="3" spans="1:12" x14ac:dyDescent="0.25">
      <c r="D3" s="19" t="s">
        <v>60</v>
      </c>
    </row>
    <row r="4" spans="1:12" x14ac:dyDescent="0.25">
      <c r="A4" s="19" t="s">
        <v>98</v>
      </c>
    </row>
    <row r="5" spans="1:12" x14ac:dyDescent="0.25">
      <c r="A5" s="19" t="s">
        <v>99</v>
      </c>
      <c r="J5" s="45"/>
      <c r="K5" s="45" t="s">
        <v>164</v>
      </c>
      <c r="L5" s="45"/>
    </row>
    <row r="6" spans="1:12" x14ac:dyDescent="0.25">
      <c r="C6" s="19">
        <v>1000</v>
      </c>
      <c r="D6" s="101"/>
      <c r="I6" s="19" t="s">
        <v>160</v>
      </c>
      <c r="J6" s="102" t="s">
        <v>162</v>
      </c>
      <c r="K6" s="102" t="s">
        <v>161</v>
      </c>
      <c r="L6" s="102" t="s">
        <v>163</v>
      </c>
    </row>
    <row r="7" spans="1:12" x14ac:dyDescent="0.25">
      <c r="D7" s="101"/>
      <c r="L7" s="45" t="s">
        <v>165</v>
      </c>
    </row>
    <row r="8" spans="1:12" x14ac:dyDescent="0.25">
      <c r="C8" s="19">
        <v>800</v>
      </c>
      <c r="D8" s="101"/>
      <c r="J8" s="45" t="s">
        <v>166</v>
      </c>
      <c r="L8" s="45" t="s">
        <v>166</v>
      </c>
    </row>
    <row r="9" spans="1:12" x14ac:dyDescent="0.25">
      <c r="D9" s="101"/>
    </row>
    <row r="10" spans="1:12" x14ac:dyDescent="0.25">
      <c r="C10" s="19">
        <v>600</v>
      </c>
      <c r="D10" s="101"/>
    </row>
    <row r="11" spans="1:12" x14ac:dyDescent="0.25">
      <c r="D11" s="101"/>
    </row>
    <row r="12" spans="1:12" x14ac:dyDescent="0.25">
      <c r="C12" s="19">
        <v>400</v>
      </c>
      <c r="D12" s="101"/>
    </row>
    <row r="13" spans="1:12" x14ac:dyDescent="0.25">
      <c r="D13" s="101"/>
    </row>
    <row r="14" spans="1:12" x14ac:dyDescent="0.25">
      <c r="C14" s="19">
        <v>200</v>
      </c>
      <c r="D14" s="101"/>
      <c r="J14" s="19">
        <v>200</v>
      </c>
    </row>
    <row r="15" spans="1:12" x14ac:dyDescent="0.25">
      <c r="D15" s="101"/>
      <c r="J15" s="19">
        <v>800</v>
      </c>
    </row>
    <row r="16" spans="1:12" ht="15.75" thickBot="1" x14ac:dyDescent="0.3">
      <c r="C16" s="19">
        <v>0</v>
      </c>
      <c r="D16" s="103"/>
      <c r="E16" s="104"/>
      <c r="F16" s="104"/>
      <c r="G16" s="104"/>
      <c r="H16" s="104"/>
      <c r="J16" s="19">
        <v>1000</v>
      </c>
    </row>
    <row r="17" spans="4:14" ht="15.75" thickTop="1" x14ac:dyDescent="0.25">
      <c r="D17" s="19">
        <v>1</v>
      </c>
      <c r="E17" s="19">
        <v>2</v>
      </c>
      <c r="F17" s="19">
        <v>3</v>
      </c>
      <c r="G17" s="19">
        <v>4</v>
      </c>
      <c r="H17" s="19">
        <v>5</v>
      </c>
    </row>
    <row r="18" spans="4:14" x14ac:dyDescent="0.25">
      <c r="D18" s="19">
        <v>200</v>
      </c>
      <c r="E18" s="19">
        <v>200</v>
      </c>
      <c r="F18" s="19">
        <v>200</v>
      </c>
      <c r="G18" s="19">
        <v>200</v>
      </c>
      <c r="H18" s="19">
        <v>200</v>
      </c>
      <c r="K18" s="110"/>
      <c r="L18" s="110"/>
      <c r="M18" s="110"/>
      <c r="N18" s="110"/>
    </row>
    <row r="19" spans="4:14" x14ac:dyDescent="0.25">
      <c r="D19" s="19" t="s">
        <v>11</v>
      </c>
    </row>
    <row r="20" spans="4:14" x14ac:dyDescent="0.25">
      <c r="D20" s="19">
        <v>1000</v>
      </c>
    </row>
    <row r="22" spans="4:14" x14ac:dyDescent="0.25">
      <c r="J22" s="110"/>
    </row>
  </sheetData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F4A3-6289-46FC-8600-F83DA89ED040}">
  <dimension ref="A1:Z42"/>
  <sheetViews>
    <sheetView zoomScale="115" zoomScaleNormal="115" workbookViewId="0">
      <selection activeCell="B3" sqref="B3"/>
    </sheetView>
  </sheetViews>
  <sheetFormatPr defaultRowHeight="15" x14ac:dyDescent="0.25"/>
  <cols>
    <col min="1" max="1" width="13.140625" bestFit="1" customWidth="1"/>
    <col min="2" max="2" width="27.5703125" customWidth="1"/>
    <col min="3" max="3" width="9.85546875" customWidth="1"/>
    <col min="4" max="4" width="11.7109375" customWidth="1"/>
    <col min="5" max="5" width="11.140625" bestFit="1" customWidth="1"/>
    <col min="7" max="7" width="13.140625" customWidth="1"/>
    <col min="12" max="12" width="10" bestFit="1" customWidth="1"/>
    <col min="13" max="13" width="0" hidden="1" customWidth="1"/>
    <col min="21" max="21" width="12.42578125" bestFit="1" customWidth="1"/>
  </cols>
  <sheetData>
    <row r="1" spans="1:23" x14ac:dyDescent="0.25">
      <c r="A1" s="120" t="s">
        <v>102</v>
      </c>
      <c r="B1" s="121"/>
      <c r="C1" s="121"/>
      <c r="D1" s="121"/>
      <c r="E1" s="121"/>
      <c r="F1" s="122"/>
      <c r="G1" s="120" t="s">
        <v>135</v>
      </c>
      <c r="H1" s="121"/>
      <c r="I1" s="121"/>
      <c r="J1" s="121"/>
      <c r="K1" s="121"/>
      <c r="L1" s="121"/>
      <c r="M1" s="1"/>
      <c r="N1" s="120"/>
      <c r="O1" s="121"/>
      <c r="P1" s="121"/>
      <c r="Q1" s="121"/>
      <c r="R1" s="121"/>
      <c r="S1" s="121"/>
      <c r="T1" s="1"/>
    </row>
    <row r="2" spans="1:23" x14ac:dyDescent="0.25">
      <c r="A2" s="2"/>
      <c r="B2" s="118" t="s">
        <v>216</v>
      </c>
      <c r="C2" s="118"/>
      <c r="D2" s="118"/>
      <c r="F2" s="3"/>
      <c r="G2" s="2"/>
      <c r="H2" s="123"/>
      <c r="I2" s="118"/>
      <c r="J2" s="118"/>
      <c r="K2" s="118"/>
      <c r="M2" s="3"/>
      <c r="N2" s="2"/>
      <c r="P2" s="118"/>
      <c r="Q2" s="118"/>
      <c r="R2" s="118"/>
      <c r="T2" s="3"/>
    </row>
    <row r="3" spans="1:23" x14ac:dyDescent="0.25">
      <c r="A3" s="14" t="s">
        <v>3</v>
      </c>
      <c r="B3" s="19"/>
      <c r="C3" s="19"/>
      <c r="D3" s="19"/>
      <c r="E3" s="33"/>
      <c r="F3" s="5"/>
      <c r="G3" s="14" t="s">
        <v>147</v>
      </c>
      <c r="H3" s="19"/>
      <c r="I3" s="19"/>
      <c r="J3" s="19"/>
      <c r="K3" s="19"/>
      <c r="L3" s="33"/>
      <c r="M3" s="5"/>
      <c r="N3" s="14"/>
      <c r="O3" s="19"/>
      <c r="P3" s="19"/>
      <c r="Q3" s="19"/>
      <c r="R3" s="19"/>
      <c r="S3" s="33"/>
      <c r="T3" s="5"/>
    </row>
    <row r="4" spans="1:23" x14ac:dyDescent="0.25">
      <c r="A4" s="19"/>
      <c r="B4" s="19"/>
      <c r="C4" s="19"/>
      <c r="D4" s="19"/>
      <c r="E4" s="34"/>
      <c r="F4" s="5"/>
      <c r="G4" s="10" t="s">
        <v>186</v>
      </c>
      <c r="H4" s="19"/>
      <c r="I4" s="19"/>
      <c r="J4" s="19"/>
      <c r="K4" s="19"/>
      <c r="L4" s="19"/>
      <c r="M4" s="5"/>
      <c r="N4" s="4"/>
      <c r="O4" s="19"/>
      <c r="P4" s="19"/>
      <c r="Q4" s="19"/>
      <c r="R4" s="19"/>
      <c r="S4" s="19"/>
      <c r="T4" s="5"/>
    </row>
    <row r="5" spans="1:23" x14ac:dyDescent="0.25">
      <c r="A5" s="19"/>
      <c r="B5" s="35" t="s">
        <v>200</v>
      </c>
      <c r="C5" s="35"/>
      <c r="D5" s="35"/>
      <c r="E5" s="11">
        <f>180000/15*12</f>
        <v>144000</v>
      </c>
      <c r="F5" s="5"/>
      <c r="G5" s="27"/>
      <c r="H5" s="36" t="s">
        <v>207</v>
      </c>
      <c r="I5" s="36"/>
      <c r="J5" s="36"/>
      <c r="K5" s="36"/>
      <c r="L5" s="12">
        <v>30000</v>
      </c>
      <c r="M5" s="26"/>
      <c r="N5" s="27"/>
      <c r="O5" s="35"/>
      <c r="P5" s="35"/>
      <c r="Q5" s="35"/>
      <c r="R5" s="35"/>
      <c r="S5" s="11"/>
      <c r="T5" s="26"/>
    </row>
    <row r="6" spans="1:23" x14ac:dyDescent="0.25">
      <c r="A6" s="19"/>
      <c r="B6" s="35" t="s">
        <v>202</v>
      </c>
      <c r="C6" s="35"/>
      <c r="D6" s="35"/>
      <c r="E6" s="11">
        <v>13987</v>
      </c>
      <c r="F6" s="106"/>
      <c r="G6" s="27"/>
      <c r="H6" s="36"/>
      <c r="I6" s="36"/>
      <c r="J6" s="36"/>
      <c r="K6" s="36"/>
      <c r="L6" s="12">
        <v>-3000</v>
      </c>
      <c r="M6" s="26"/>
      <c r="N6" s="27"/>
      <c r="O6" s="35"/>
      <c r="P6" s="36"/>
      <c r="Q6" s="36"/>
      <c r="R6" s="36"/>
      <c r="S6" s="11"/>
      <c r="T6" s="26"/>
    </row>
    <row r="7" spans="1:23" x14ac:dyDescent="0.25">
      <c r="A7" s="19"/>
      <c r="B7" s="35"/>
      <c r="C7" s="35"/>
      <c r="D7" s="35"/>
      <c r="E7" s="56"/>
      <c r="F7" s="26"/>
      <c r="G7" s="27"/>
      <c r="H7" s="36"/>
      <c r="I7" s="36"/>
      <c r="J7" s="36"/>
      <c r="K7" s="36"/>
      <c r="L7" s="12"/>
      <c r="M7" s="26"/>
      <c r="N7" s="27"/>
      <c r="O7" s="36"/>
      <c r="P7" s="36"/>
      <c r="Q7" s="36"/>
      <c r="R7" s="36"/>
      <c r="S7" s="11"/>
      <c r="T7" s="26"/>
    </row>
    <row r="8" spans="1:23" x14ac:dyDescent="0.25">
      <c r="A8" s="19"/>
      <c r="B8" s="35"/>
      <c r="C8" s="35"/>
      <c r="D8" s="35"/>
      <c r="E8" s="56"/>
      <c r="F8" s="26"/>
      <c r="G8" s="27"/>
      <c r="H8" s="36"/>
      <c r="I8" s="36"/>
      <c r="J8" s="36"/>
      <c r="K8" s="36"/>
      <c r="L8" s="12"/>
      <c r="M8" s="26"/>
      <c r="N8" s="27"/>
      <c r="O8" s="36"/>
      <c r="P8" s="36"/>
      <c r="Q8" s="36"/>
      <c r="R8" s="36"/>
      <c r="S8" s="11"/>
      <c r="T8" s="26"/>
      <c r="V8" s="15"/>
    </row>
    <row r="9" spans="1:23" x14ac:dyDescent="0.25">
      <c r="A9" s="19"/>
      <c r="B9" s="35"/>
      <c r="C9" s="35"/>
      <c r="D9" s="35"/>
      <c r="E9" s="57">
        <f>SUM(E5:E8)</f>
        <v>157987</v>
      </c>
      <c r="F9" s="26"/>
      <c r="G9" s="27"/>
      <c r="H9" s="36"/>
      <c r="I9" s="36"/>
      <c r="J9" s="36"/>
      <c r="K9" s="36"/>
      <c r="L9" s="12"/>
      <c r="M9" s="26"/>
      <c r="N9" s="27"/>
      <c r="O9" s="36"/>
      <c r="P9" s="36"/>
      <c r="Q9" s="36"/>
      <c r="R9" s="36"/>
      <c r="S9" s="11"/>
      <c r="T9" s="26"/>
    </row>
    <row r="10" spans="1:23" x14ac:dyDescent="0.25">
      <c r="A10" s="9"/>
      <c r="B10" s="19"/>
      <c r="C10" s="19"/>
      <c r="D10" s="19"/>
      <c r="E10" s="19"/>
      <c r="F10" s="26"/>
      <c r="G10" s="28" t="s">
        <v>187</v>
      </c>
      <c r="H10" s="25"/>
      <c r="I10" s="25"/>
      <c r="J10" s="25"/>
      <c r="K10" s="25"/>
      <c r="L10" s="25"/>
      <c r="M10" s="26"/>
      <c r="N10" s="27"/>
      <c r="O10" s="36"/>
      <c r="P10" s="36"/>
      <c r="Q10" s="36"/>
      <c r="R10" s="36"/>
      <c r="S10" s="11"/>
      <c r="T10" s="26"/>
    </row>
    <row r="11" spans="1:23" x14ac:dyDescent="0.25">
      <c r="A11" s="14" t="s">
        <v>26</v>
      </c>
      <c r="B11" s="19"/>
      <c r="C11" s="19"/>
      <c r="D11" s="20"/>
      <c r="E11" s="19"/>
      <c r="F11" s="26"/>
      <c r="G11" s="27"/>
      <c r="H11" s="36"/>
      <c r="I11" s="36"/>
      <c r="J11" s="36"/>
      <c r="K11" s="36"/>
      <c r="L11" s="12"/>
      <c r="M11" s="26"/>
      <c r="N11" s="27"/>
      <c r="O11" s="36"/>
      <c r="P11" s="36"/>
      <c r="Q11" s="36"/>
      <c r="R11" s="36"/>
      <c r="S11" s="11"/>
      <c r="T11" s="26"/>
    </row>
    <row r="12" spans="1:23" x14ac:dyDescent="0.25">
      <c r="A12" s="10" t="s">
        <v>97</v>
      </c>
      <c r="B12" s="19"/>
      <c r="C12" s="19"/>
      <c r="D12" s="19"/>
      <c r="E12" s="19"/>
      <c r="F12" s="26"/>
      <c r="G12" s="27"/>
      <c r="H12" s="36"/>
      <c r="I12" s="36"/>
      <c r="J12" s="36"/>
      <c r="K12" s="36"/>
      <c r="L12" s="12"/>
      <c r="M12" s="26"/>
      <c r="N12" s="27"/>
      <c r="O12" s="36"/>
      <c r="P12" s="36"/>
      <c r="Q12" s="36"/>
      <c r="R12" s="36"/>
      <c r="S12" s="11"/>
      <c r="T12" s="26"/>
    </row>
    <row r="13" spans="1:23" x14ac:dyDescent="0.25">
      <c r="A13" s="19"/>
      <c r="B13" s="37" t="s">
        <v>205</v>
      </c>
      <c r="C13" s="35"/>
      <c r="D13" s="35"/>
      <c r="E13" s="58">
        <v>-75780</v>
      </c>
      <c r="F13" s="26"/>
      <c r="G13" s="27"/>
      <c r="H13" s="36"/>
      <c r="I13" s="36"/>
      <c r="J13" s="36"/>
      <c r="K13" s="36"/>
      <c r="L13" s="12"/>
      <c r="M13" s="44"/>
      <c r="N13" s="27"/>
      <c r="O13" s="25"/>
      <c r="P13" s="25"/>
      <c r="Q13" s="25"/>
      <c r="R13" s="25"/>
      <c r="S13" s="19"/>
      <c r="T13" s="26"/>
    </row>
    <row r="14" spans="1:23" x14ac:dyDescent="0.25">
      <c r="A14" s="19"/>
      <c r="B14" s="37" t="s">
        <v>206</v>
      </c>
      <c r="C14" s="35"/>
      <c r="D14" s="35"/>
      <c r="E14" s="11">
        <v>-1800</v>
      </c>
      <c r="F14" s="26"/>
      <c r="G14" s="27"/>
      <c r="H14" s="36"/>
      <c r="I14" s="36"/>
      <c r="J14" s="36"/>
      <c r="K14" s="36"/>
      <c r="L14" s="12">
        <f>S30</f>
        <v>0</v>
      </c>
      <c r="M14" s="26"/>
      <c r="N14" s="27"/>
      <c r="O14" s="25"/>
      <c r="P14" s="25"/>
      <c r="Q14" s="25"/>
      <c r="R14" s="25"/>
      <c r="S14" s="19"/>
      <c r="T14" s="26"/>
    </row>
    <row r="15" spans="1:23" x14ac:dyDescent="0.25">
      <c r="A15" s="19"/>
      <c r="B15" s="37"/>
      <c r="C15" s="35"/>
      <c r="D15" s="35"/>
      <c r="E15" s="11"/>
      <c r="F15" s="26"/>
      <c r="G15" s="29" t="s">
        <v>148</v>
      </c>
      <c r="H15" s="25"/>
      <c r="I15" s="25"/>
      <c r="J15" s="25"/>
      <c r="K15" s="25"/>
      <c r="L15" s="25"/>
      <c r="M15" s="26"/>
      <c r="N15" s="29"/>
      <c r="O15" s="25"/>
      <c r="P15" s="25"/>
      <c r="Q15" s="25"/>
      <c r="R15" s="25"/>
      <c r="S15" s="19"/>
      <c r="T15" s="26"/>
      <c r="W15" s="46"/>
    </row>
    <row r="16" spans="1:23" x14ac:dyDescent="0.25">
      <c r="A16" s="19"/>
      <c r="B16" s="19"/>
      <c r="C16" s="19"/>
      <c r="D16" s="19"/>
      <c r="E16" s="19"/>
      <c r="F16" s="26"/>
      <c r="G16" s="28" t="s">
        <v>187</v>
      </c>
      <c r="H16" s="25"/>
      <c r="I16" s="25"/>
      <c r="J16" s="25"/>
      <c r="K16" s="25"/>
      <c r="L16" s="25"/>
      <c r="M16" s="26"/>
      <c r="N16" s="27"/>
      <c r="O16" s="36"/>
      <c r="P16" s="36"/>
      <c r="Q16" s="36"/>
      <c r="R16" s="36"/>
      <c r="S16" s="11"/>
      <c r="T16" s="26"/>
    </row>
    <row r="17" spans="1:26" ht="15.75" thickBot="1" x14ac:dyDescent="0.3">
      <c r="B17" s="38"/>
      <c r="C17" s="38" t="s">
        <v>90</v>
      </c>
      <c r="D17" s="19"/>
      <c r="E17" s="47">
        <f>SUM(E9:E15)</f>
        <v>80407</v>
      </c>
      <c r="F17" s="42"/>
      <c r="G17" s="27"/>
      <c r="H17" s="36" t="s">
        <v>201</v>
      </c>
      <c r="I17" s="36"/>
      <c r="J17" s="36"/>
      <c r="K17" s="36"/>
      <c r="L17" s="12">
        <v>-36000</v>
      </c>
      <c r="M17" s="26"/>
      <c r="N17" s="27"/>
      <c r="O17" s="36"/>
      <c r="P17" s="36"/>
      <c r="Q17" s="36"/>
      <c r="R17" s="36"/>
      <c r="S17" s="11"/>
      <c r="T17" s="26"/>
      <c r="U17" s="2"/>
      <c r="V17" s="39"/>
    </row>
    <row r="18" spans="1:26" x14ac:dyDescent="0.25">
      <c r="A18" s="2"/>
      <c r="E18" s="19"/>
      <c r="F18" s="42"/>
      <c r="G18" s="27"/>
      <c r="H18" s="36"/>
      <c r="I18" s="36"/>
      <c r="J18" s="36"/>
      <c r="K18" s="36"/>
      <c r="L18" s="12"/>
      <c r="M18" s="26"/>
      <c r="N18" s="27"/>
      <c r="O18" s="36"/>
      <c r="P18" s="36"/>
      <c r="Q18" s="36"/>
      <c r="R18" s="36"/>
      <c r="S18" s="11"/>
      <c r="T18" s="26"/>
      <c r="U18" s="2"/>
      <c r="X18" s="116"/>
      <c r="Y18" s="116"/>
      <c r="Z18" s="116"/>
    </row>
    <row r="19" spans="1:26" x14ac:dyDescent="0.25">
      <c r="A19" s="10" t="s">
        <v>114</v>
      </c>
      <c r="B19" s="19"/>
      <c r="C19" s="19"/>
      <c r="D19" s="19"/>
      <c r="E19" s="19"/>
      <c r="F19" s="26"/>
      <c r="G19" s="27"/>
      <c r="H19" s="36"/>
      <c r="I19" s="36"/>
      <c r="J19" s="36"/>
      <c r="K19" s="36"/>
      <c r="L19" s="12"/>
      <c r="M19" s="26"/>
      <c r="N19" s="27"/>
      <c r="O19" s="36"/>
      <c r="P19" s="36"/>
      <c r="Q19" s="36"/>
      <c r="R19" s="36"/>
      <c r="S19" s="11"/>
      <c r="T19" s="26"/>
      <c r="U19" s="2"/>
      <c r="X19" s="116"/>
      <c r="Y19" s="116"/>
      <c r="Z19" s="116"/>
    </row>
    <row r="20" spans="1:26" x14ac:dyDescent="0.25">
      <c r="A20" s="4"/>
      <c r="B20" s="37" t="s">
        <v>199</v>
      </c>
      <c r="C20" s="35"/>
      <c r="D20" s="35"/>
      <c r="E20" s="11">
        <v>-9620</v>
      </c>
      <c r="F20" s="26"/>
      <c r="G20" s="10" t="s">
        <v>186</v>
      </c>
      <c r="H20" s="25"/>
      <c r="I20" s="25"/>
      <c r="J20" s="25"/>
      <c r="K20" s="25"/>
      <c r="L20" s="25"/>
      <c r="M20" s="26"/>
      <c r="N20" s="27"/>
      <c r="O20" s="36"/>
      <c r="P20" s="36"/>
      <c r="Q20" s="36"/>
      <c r="R20" s="36"/>
      <c r="S20" s="11"/>
      <c r="T20" s="26"/>
      <c r="X20" s="116"/>
      <c r="Y20" s="116"/>
      <c r="Z20" s="116"/>
    </row>
    <row r="21" spans="1:26" x14ac:dyDescent="0.25">
      <c r="A21" s="4"/>
      <c r="B21" s="36" t="s">
        <v>168</v>
      </c>
      <c r="C21" s="35"/>
      <c r="D21" s="35"/>
      <c r="E21" s="11">
        <v>-3000</v>
      </c>
      <c r="F21" s="26"/>
      <c r="G21" s="27"/>
      <c r="H21" s="36"/>
      <c r="I21" s="36"/>
      <c r="J21" s="36"/>
      <c r="K21" s="36"/>
      <c r="L21" s="12"/>
      <c r="M21" s="26"/>
      <c r="N21" s="27"/>
      <c r="O21" s="36"/>
      <c r="P21" s="36"/>
      <c r="Q21" s="36"/>
      <c r="R21" s="36"/>
      <c r="S21" s="11"/>
      <c r="T21" s="26"/>
      <c r="W21" s="46"/>
      <c r="X21" s="116"/>
      <c r="Y21" s="116"/>
      <c r="Z21" s="116"/>
    </row>
    <row r="22" spans="1:26" x14ac:dyDescent="0.25">
      <c r="A22" s="4"/>
      <c r="B22" s="37" t="s">
        <v>203</v>
      </c>
      <c r="C22" s="35"/>
      <c r="D22" s="35"/>
      <c r="E22" s="11">
        <v>-10010</v>
      </c>
      <c r="F22" s="26"/>
      <c r="G22" s="27"/>
      <c r="H22" s="25"/>
      <c r="I22" s="25"/>
      <c r="J22" s="25"/>
      <c r="K22" s="25"/>
      <c r="L22" s="25"/>
      <c r="M22" s="26"/>
      <c r="N22" s="27"/>
      <c r="O22" s="36"/>
      <c r="P22" s="36"/>
      <c r="Q22" s="36"/>
      <c r="R22" s="36"/>
      <c r="S22" s="11"/>
      <c r="T22" s="26"/>
    </row>
    <row r="23" spans="1:26" ht="15.75" thickBot="1" x14ac:dyDescent="0.3">
      <c r="A23" s="4"/>
      <c r="B23" s="37" t="s">
        <v>204</v>
      </c>
      <c r="C23" s="35"/>
      <c r="D23" s="35"/>
      <c r="E23" s="11">
        <v>-5000</v>
      </c>
      <c r="F23" s="30"/>
      <c r="G23" s="28"/>
      <c r="H23" s="40"/>
      <c r="I23" s="25"/>
      <c r="J23" s="25"/>
      <c r="K23" s="25"/>
      <c r="L23" s="51">
        <f>SUM(L5:L21)</f>
        <v>-9000</v>
      </c>
      <c r="M23" s="42"/>
      <c r="N23" s="27"/>
      <c r="O23" s="36"/>
      <c r="P23" s="36"/>
      <c r="Q23" s="36"/>
      <c r="R23" s="36"/>
      <c r="S23" s="11"/>
      <c r="T23" s="26"/>
      <c r="U23" s="2"/>
      <c r="V23" s="39"/>
    </row>
    <row r="24" spans="1:26" x14ac:dyDescent="0.25">
      <c r="A24" s="10"/>
      <c r="B24" s="37" t="s">
        <v>149</v>
      </c>
      <c r="C24" s="35"/>
      <c r="D24" s="35"/>
      <c r="E24" s="11">
        <v>-500</v>
      </c>
      <c r="F24" s="26"/>
      <c r="G24" s="27"/>
      <c r="H24" s="25"/>
      <c r="I24" s="25"/>
      <c r="J24" s="25"/>
      <c r="K24" s="25"/>
      <c r="L24" s="25"/>
      <c r="M24" s="26"/>
      <c r="N24" s="27"/>
      <c r="O24" s="36"/>
      <c r="P24" s="36"/>
      <c r="Q24" s="36"/>
      <c r="R24" s="36"/>
      <c r="S24" s="11"/>
      <c r="T24" s="26"/>
    </row>
    <row r="25" spans="1:26" x14ac:dyDescent="0.25">
      <c r="A25" s="4"/>
      <c r="B25" s="37" t="s">
        <v>215</v>
      </c>
      <c r="C25" s="35"/>
      <c r="D25" s="35"/>
      <c r="E25" s="11">
        <v>-18020</v>
      </c>
      <c r="F25" s="31"/>
      <c r="G25" s="29"/>
      <c r="H25" s="25"/>
      <c r="I25" s="25"/>
      <c r="J25" s="25"/>
      <c r="K25" s="25"/>
      <c r="L25" s="25"/>
      <c r="M25" s="26"/>
      <c r="N25" s="27"/>
      <c r="O25" s="36"/>
      <c r="P25" s="36"/>
      <c r="Q25" s="36"/>
      <c r="R25" s="36"/>
      <c r="S25" s="11"/>
      <c r="T25" s="26"/>
    </row>
    <row r="26" spans="1:26" x14ac:dyDescent="0.25">
      <c r="A26" s="4"/>
      <c r="B26" s="37"/>
      <c r="C26" s="113"/>
      <c r="D26" s="35"/>
      <c r="E26" s="11"/>
      <c r="F26" s="31"/>
      <c r="G26" s="29"/>
      <c r="H26" s="25"/>
      <c r="I26" s="25"/>
      <c r="J26" s="25"/>
      <c r="K26" s="25"/>
      <c r="L26" s="25"/>
      <c r="M26" s="26"/>
      <c r="N26" s="27"/>
      <c r="O26" s="36"/>
      <c r="P26" s="36"/>
      <c r="Q26" s="36"/>
      <c r="R26" s="36"/>
      <c r="S26" s="35"/>
      <c r="T26" s="26"/>
    </row>
    <row r="27" spans="1:26" x14ac:dyDescent="0.25">
      <c r="A27" s="4"/>
      <c r="B27" s="37"/>
      <c r="C27" s="35"/>
      <c r="D27" s="35"/>
      <c r="E27" s="11"/>
      <c r="F27" s="31"/>
      <c r="G27" s="29"/>
      <c r="H27" s="25"/>
      <c r="I27" s="25"/>
      <c r="J27" s="25"/>
      <c r="K27" s="25"/>
      <c r="L27" s="25"/>
      <c r="M27" s="26"/>
      <c r="N27" s="27"/>
      <c r="O27" s="36"/>
      <c r="P27" s="36"/>
      <c r="Q27" s="36"/>
      <c r="R27" s="36"/>
      <c r="S27" s="35"/>
      <c r="T27" s="26"/>
    </row>
    <row r="28" spans="1:26" x14ac:dyDescent="0.25">
      <c r="A28" s="4"/>
      <c r="B28" s="37"/>
      <c r="C28" s="35"/>
      <c r="D28" s="35"/>
      <c r="E28" s="11"/>
      <c r="F28" s="26"/>
      <c r="G28" s="27"/>
      <c r="H28" s="36"/>
      <c r="I28" s="36"/>
      <c r="J28" s="36"/>
      <c r="K28" s="36"/>
      <c r="L28" s="12"/>
      <c r="M28" s="26"/>
      <c r="N28" s="27"/>
      <c r="O28" s="25"/>
      <c r="P28" s="25"/>
      <c r="Q28" s="25"/>
      <c r="R28" s="25"/>
      <c r="S28" s="25"/>
      <c r="T28" s="26"/>
    </row>
    <row r="29" spans="1:26" x14ac:dyDescent="0.25">
      <c r="A29" s="4"/>
      <c r="B29" s="35"/>
      <c r="C29" s="35"/>
      <c r="D29" s="35"/>
      <c r="E29" s="11"/>
      <c r="F29" s="26"/>
      <c r="G29" s="27"/>
      <c r="H29" s="36"/>
      <c r="I29" s="36"/>
      <c r="J29" s="36"/>
      <c r="K29" s="36"/>
      <c r="L29" s="12"/>
      <c r="M29" s="26"/>
      <c r="N29" s="27"/>
      <c r="O29" s="25"/>
      <c r="P29" s="25"/>
      <c r="Q29" s="25"/>
      <c r="R29" s="25"/>
      <c r="S29" s="25"/>
      <c r="T29" s="26"/>
    </row>
    <row r="30" spans="1:26" ht="15.75" thickBot="1" x14ac:dyDescent="0.3">
      <c r="A30" s="2"/>
      <c r="E30" s="19"/>
      <c r="F30" s="26"/>
      <c r="G30" s="27"/>
      <c r="H30" s="36"/>
      <c r="I30" s="36"/>
      <c r="J30" s="36"/>
      <c r="K30" s="36"/>
      <c r="L30" s="12"/>
      <c r="M30" s="26"/>
      <c r="N30" s="29"/>
      <c r="O30" s="25"/>
      <c r="P30" s="25"/>
      <c r="Q30" s="25"/>
      <c r="R30" s="25"/>
      <c r="S30" s="47">
        <f>SUM(S4:S25)</f>
        <v>0</v>
      </c>
      <c r="T30" s="26"/>
      <c r="V30" s="17"/>
    </row>
    <row r="31" spans="1:26" ht="15.75" thickBot="1" x14ac:dyDescent="0.3">
      <c r="A31" s="14" t="s">
        <v>96</v>
      </c>
      <c r="B31" s="38"/>
      <c r="C31" s="38" t="s">
        <v>103</v>
      </c>
      <c r="D31" s="19"/>
      <c r="E31" s="50">
        <f>E17+SUM(E20:E29)</f>
        <v>34257</v>
      </c>
      <c r="F31" s="31"/>
      <c r="G31" s="27"/>
      <c r="H31" s="25"/>
      <c r="I31" s="25"/>
      <c r="J31" s="25"/>
      <c r="K31" s="25"/>
      <c r="L31" s="25"/>
      <c r="M31" s="26"/>
      <c r="N31" s="32"/>
      <c r="O31" s="25"/>
      <c r="P31" s="25"/>
      <c r="Q31" s="25"/>
      <c r="R31" s="25"/>
      <c r="S31" s="25"/>
      <c r="T31" s="26"/>
    </row>
    <row r="32" spans="1:26" x14ac:dyDescent="0.25">
      <c r="A32" s="13"/>
      <c r="B32" s="38"/>
      <c r="C32" s="38"/>
      <c r="D32" s="19"/>
      <c r="E32" s="40"/>
      <c r="F32" s="31"/>
      <c r="G32" s="27"/>
      <c r="H32" s="25"/>
      <c r="I32" s="25"/>
      <c r="J32" s="25"/>
      <c r="K32" s="25"/>
      <c r="L32" s="25"/>
      <c r="M32" s="26"/>
      <c r="N32" s="32"/>
      <c r="O32" s="25"/>
      <c r="P32" s="25"/>
      <c r="Q32" s="25"/>
      <c r="R32" s="25"/>
      <c r="S32" s="25"/>
      <c r="T32" s="26"/>
    </row>
    <row r="33" spans="1:20" ht="15.75" thickBot="1" x14ac:dyDescent="0.3">
      <c r="A33" s="13"/>
      <c r="B33" s="19"/>
      <c r="C33" s="19"/>
      <c r="D33" s="19"/>
      <c r="E33" s="25"/>
      <c r="F33" s="26"/>
      <c r="G33" s="27"/>
      <c r="H33" s="25"/>
      <c r="I33" s="25"/>
      <c r="J33" s="43"/>
      <c r="K33" s="25"/>
      <c r="L33" s="51">
        <f>SUM(L28:L30)</f>
        <v>0</v>
      </c>
      <c r="M33" s="26"/>
      <c r="N33" s="2"/>
      <c r="P33" s="46"/>
      <c r="Q33" s="25"/>
      <c r="R33" s="25"/>
      <c r="S33" s="25"/>
      <c r="T33" s="26"/>
    </row>
    <row r="34" spans="1:20" x14ac:dyDescent="0.25">
      <c r="A34" s="13"/>
      <c r="B34" s="19"/>
      <c r="C34" s="19"/>
      <c r="D34" s="19"/>
      <c r="E34" s="25"/>
      <c r="F34" s="26"/>
      <c r="G34" s="27"/>
      <c r="H34" s="25"/>
      <c r="I34" s="25"/>
      <c r="J34" s="43"/>
      <c r="K34" s="25"/>
      <c r="L34" s="25"/>
      <c r="M34" s="26"/>
      <c r="N34" s="2"/>
      <c r="P34" s="46"/>
      <c r="Q34" s="25"/>
      <c r="R34" s="25"/>
      <c r="S34" s="25"/>
      <c r="T34" s="26"/>
    </row>
    <row r="35" spans="1:20" x14ac:dyDescent="0.25">
      <c r="A35" s="9"/>
      <c r="B35" s="19"/>
      <c r="C35" s="19"/>
      <c r="D35" s="19"/>
      <c r="E35" s="21">
        <f>SUM(E31:E33)</f>
        <v>34257</v>
      </c>
      <c r="F35" s="3"/>
      <c r="G35" s="27"/>
      <c r="H35" s="41"/>
      <c r="I35" s="25"/>
      <c r="J35" s="25"/>
      <c r="K35" s="25"/>
      <c r="M35" s="26"/>
      <c r="N35" s="2"/>
      <c r="O35" s="39"/>
      <c r="Q35" s="19"/>
      <c r="S35" s="20"/>
      <c r="T35" s="3"/>
    </row>
    <row r="36" spans="1:20" x14ac:dyDescent="0.25">
      <c r="A36" s="9"/>
      <c r="B36" s="19"/>
      <c r="C36" s="19"/>
      <c r="D36" s="19"/>
      <c r="E36" s="25"/>
      <c r="F36" s="3"/>
      <c r="G36" s="27"/>
      <c r="H36" s="41"/>
      <c r="I36" s="25"/>
      <c r="J36" s="25"/>
      <c r="K36" s="25"/>
      <c r="M36" s="26"/>
      <c r="N36" s="2"/>
      <c r="O36" s="39"/>
      <c r="Q36" s="19"/>
      <c r="S36" s="20"/>
      <c r="T36" s="3"/>
    </row>
    <row r="37" spans="1:20" x14ac:dyDescent="0.25">
      <c r="A37" s="9"/>
      <c r="B37" s="19"/>
      <c r="C37" s="19"/>
      <c r="D37" s="19"/>
      <c r="E37" s="25"/>
      <c r="F37" s="3"/>
      <c r="G37" s="27"/>
      <c r="H37" s="41"/>
      <c r="I37" s="25"/>
      <c r="J37" s="25"/>
      <c r="K37" s="25"/>
      <c r="M37" s="26"/>
      <c r="N37" s="2"/>
      <c r="O37" s="39"/>
      <c r="Q37" s="19"/>
      <c r="S37" s="20"/>
      <c r="T37" s="3"/>
    </row>
    <row r="38" spans="1:20" x14ac:dyDescent="0.25">
      <c r="A38" s="13"/>
      <c r="B38" s="19"/>
      <c r="C38" s="19"/>
      <c r="D38" s="19"/>
      <c r="E38" s="25"/>
      <c r="F38" s="3"/>
      <c r="G38" s="2"/>
      <c r="H38" s="41"/>
      <c r="I38" s="25"/>
      <c r="J38" s="25"/>
      <c r="L38" s="19"/>
      <c r="M38" s="3"/>
      <c r="N38" s="2"/>
      <c r="Q38" s="19"/>
      <c r="S38" s="19"/>
      <c r="T38" s="3"/>
    </row>
    <row r="39" spans="1:20" ht="15.75" thickBot="1" x14ac:dyDescent="0.3">
      <c r="A39" s="22"/>
      <c r="B39" s="7"/>
      <c r="C39" s="7"/>
      <c r="D39" s="7"/>
      <c r="E39" s="24">
        <f>SUM(E35:E38)</f>
        <v>34257</v>
      </c>
      <c r="F39" s="8"/>
      <c r="G39" s="6"/>
      <c r="H39" s="7"/>
      <c r="I39" s="7"/>
      <c r="J39" s="7"/>
      <c r="K39" s="7"/>
      <c r="L39" s="7"/>
      <c r="M39" s="8"/>
      <c r="N39" s="6"/>
      <c r="O39" s="7"/>
      <c r="P39" s="7"/>
      <c r="Q39" s="7"/>
      <c r="R39" s="7"/>
      <c r="S39" s="7"/>
      <c r="T39" s="8"/>
    </row>
    <row r="40" spans="1:20" x14ac:dyDescent="0.25">
      <c r="B40" s="15"/>
    </row>
    <row r="41" spans="1:20" x14ac:dyDescent="0.25">
      <c r="A41" s="18"/>
      <c r="B41" s="23"/>
      <c r="C41" s="16"/>
    </row>
    <row r="42" spans="1:20" x14ac:dyDescent="0.25">
      <c r="B42" s="19"/>
    </row>
  </sheetData>
  <mergeCells count="7">
    <mergeCell ref="X18:Z21"/>
    <mergeCell ref="A1:F1"/>
    <mergeCell ref="G1:L1"/>
    <mergeCell ref="N1:S1"/>
    <mergeCell ref="B2:D2"/>
    <mergeCell ref="H2:K2"/>
    <mergeCell ref="P2:R2"/>
  </mergeCells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7C015-A4DD-429F-90A3-0C6BC074CB1A}">
  <dimension ref="A1:S40"/>
  <sheetViews>
    <sheetView zoomScale="130" zoomScaleNormal="130" workbookViewId="0">
      <selection activeCell="B20" sqref="B20"/>
    </sheetView>
  </sheetViews>
  <sheetFormatPr defaultRowHeight="15" x14ac:dyDescent="0.25"/>
  <cols>
    <col min="1" max="1" width="13.140625" bestFit="1" customWidth="1"/>
    <col min="2" max="2" width="27.5703125" customWidth="1"/>
    <col min="3" max="3" width="9.85546875" customWidth="1"/>
    <col min="4" max="4" width="11.7109375" customWidth="1"/>
    <col min="5" max="5" width="11.140625" bestFit="1" customWidth="1"/>
    <col min="7" max="7" width="12.42578125" bestFit="1" customWidth="1"/>
  </cols>
  <sheetData>
    <row r="1" spans="1:9" x14ac:dyDescent="0.25">
      <c r="A1" s="120" t="s">
        <v>100</v>
      </c>
      <c r="B1" s="121"/>
      <c r="C1" s="121"/>
      <c r="D1" s="121"/>
      <c r="E1" s="121"/>
      <c r="F1" s="122"/>
    </row>
    <row r="2" spans="1:9" x14ac:dyDescent="0.25">
      <c r="A2" s="2"/>
      <c r="B2" s="118"/>
      <c r="C2" s="118"/>
      <c r="D2" s="118"/>
      <c r="F2" s="3"/>
    </row>
    <row r="3" spans="1:9" x14ac:dyDescent="0.25">
      <c r="A3" s="14" t="s">
        <v>3</v>
      </c>
      <c r="B3" s="19"/>
      <c r="C3" s="19"/>
      <c r="D3" s="19"/>
      <c r="E3" s="33"/>
      <c r="F3" s="5"/>
    </row>
    <row r="4" spans="1:9" x14ac:dyDescent="0.25">
      <c r="A4" s="19"/>
      <c r="B4" s="19"/>
      <c r="C4" s="19"/>
      <c r="D4" s="19"/>
      <c r="E4" s="34"/>
      <c r="F4" s="5"/>
    </row>
    <row r="5" spans="1:9" x14ac:dyDescent="0.25">
      <c r="A5" s="19"/>
      <c r="B5" s="35"/>
      <c r="C5" s="35"/>
      <c r="D5" s="35"/>
      <c r="E5" s="11"/>
      <c r="F5" s="26"/>
    </row>
    <row r="6" spans="1:9" x14ac:dyDescent="0.25">
      <c r="A6" s="19"/>
      <c r="B6" s="35"/>
      <c r="C6" s="35"/>
      <c r="D6" s="35"/>
      <c r="E6" s="11"/>
      <c r="F6" s="106"/>
    </row>
    <row r="7" spans="1:9" x14ac:dyDescent="0.25">
      <c r="A7" s="19"/>
      <c r="B7" s="35"/>
      <c r="C7" s="35"/>
      <c r="D7" s="35"/>
      <c r="E7" s="56"/>
      <c r="F7" s="26"/>
    </row>
    <row r="8" spans="1:9" x14ac:dyDescent="0.25">
      <c r="A8" s="19"/>
      <c r="B8" s="35"/>
      <c r="C8" s="35"/>
      <c r="D8" s="35"/>
      <c r="E8" s="56"/>
      <c r="F8" s="26"/>
      <c r="H8" s="15"/>
    </row>
    <row r="9" spans="1:9" x14ac:dyDescent="0.25">
      <c r="A9" s="19"/>
      <c r="B9" s="35"/>
      <c r="C9" s="35"/>
      <c r="D9" s="35"/>
      <c r="E9" s="57">
        <f>SUM(E5:E8)</f>
        <v>0</v>
      </c>
      <c r="F9" s="26"/>
    </row>
    <row r="10" spans="1:9" x14ac:dyDescent="0.25">
      <c r="A10" s="9"/>
      <c r="B10" s="19"/>
      <c r="C10" s="19"/>
      <c r="D10" s="19"/>
      <c r="E10" s="19"/>
      <c r="F10" s="26"/>
    </row>
    <row r="11" spans="1:9" x14ac:dyDescent="0.25">
      <c r="A11" s="14" t="s">
        <v>26</v>
      </c>
      <c r="B11" s="19"/>
      <c r="C11" s="19"/>
      <c r="D11" s="20"/>
      <c r="E11" s="19"/>
      <c r="F11" s="26"/>
      <c r="H11" s="15"/>
    </row>
    <row r="12" spans="1:9" x14ac:dyDescent="0.25">
      <c r="A12" s="10" t="s">
        <v>97</v>
      </c>
      <c r="B12" s="19"/>
      <c r="C12" s="19"/>
      <c r="D12" s="19"/>
      <c r="E12" s="19"/>
      <c r="F12" s="26"/>
    </row>
    <row r="13" spans="1:9" x14ac:dyDescent="0.25">
      <c r="A13" s="19"/>
      <c r="B13" s="37"/>
      <c r="C13" s="35"/>
      <c r="D13" s="35"/>
      <c r="E13" s="58"/>
      <c r="F13" s="26"/>
    </row>
    <row r="14" spans="1:9" x14ac:dyDescent="0.25">
      <c r="A14" s="19"/>
      <c r="B14" s="37"/>
      <c r="C14" s="35"/>
      <c r="D14" s="35"/>
      <c r="E14" s="11"/>
      <c r="F14" s="26"/>
    </row>
    <row r="15" spans="1:9" x14ac:dyDescent="0.25">
      <c r="A15" s="19"/>
      <c r="B15" s="37"/>
      <c r="C15" s="35"/>
      <c r="D15" s="35"/>
      <c r="E15" s="11"/>
      <c r="F15" s="26"/>
      <c r="I15" s="46"/>
    </row>
    <row r="16" spans="1:9" x14ac:dyDescent="0.25">
      <c r="A16" s="19"/>
      <c r="B16" s="19"/>
      <c r="C16" s="19"/>
      <c r="D16" s="19"/>
      <c r="E16" s="19"/>
      <c r="F16" s="26"/>
    </row>
    <row r="17" spans="1:19" ht="15.75" thickBot="1" x14ac:dyDescent="0.3">
      <c r="B17" s="38"/>
      <c r="C17" s="38"/>
      <c r="D17" s="19"/>
      <c r="E17" s="47">
        <f>SUM(E9:E15)</f>
        <v>0</v>
      </c>
      <c r="F17" s="42"/>
      <c r="G17" s="2"/>
      <c r="H17" s="39"/>
    </row>
    <row r="18" spans="1:19" x14ac:dyDescent="0.25">
      <c r="A18" s="2"/>
      <c r="E18" s="19"/>
      <c r="F18" s="42"/>
      <c r="G18" s="2"/>
    </row>
    <row r="19" spans="1:19" x14ac:dyDescent="0.25">
      <c r="A19" s="10" t="s">
        <v>101</v>
      </c>
      <c r="B19" s="19"/>
      <c r="C19" s="19"/>
      <c r="D19" s="19"/>
      <c r="E19" s="19"/>
      <c r="F19" s="26"/>
      <c r="G19" s="2"/>
      <c r="I19" s="10" t="s">
        <v>101</v>
      </c>
      <c r="J19" s="19"/>
      <c r="K19" s="19"/>
      <c r="L19" s="19"/>
      <c r="M19" s="19"/>
      <c r="O19" s="10" t="s">
        <v>101</v>
      </c>
      <c r="P19" s="19"/>
      <c r="Q19" s="19"/>
      <c r="R19" s="19"/>
      <c r="S19" s="19"/>
    </row>
    <row r="20" spans="1:19" x14ac:dyDescent="0.25">
      <c r="A20" s="4"/>
      <c r="B20" s="37"/>
      <c r="C20" s="35"/>
      <c r="D20" s="35"/>
      <c r="E20" s="11"/>
      <c r="F20" s="26"/>
      <c r="I20" s="4"/>
      <c r="J20" s="37"/>
      <c r="K20" s="35"/>
      <c r="L20" s="35"/>
      <c r="M20" s="11"/>
      <c r="O20" s="4"/>
      <c r="P20" s="37"/>
      <c r="Q20" s="35"/>
      <c r="R20" s="35"/>
      <c r="S20" s="11"/>
    </row>
    <row r="21" spans="1:19" x14ac:dyDescent="0.25">
      <c r="A21" s="4"/>
      <c r="B21" s="36"/>
      <c r="C21" s="35"/>
      <c r="D21" s="35"/>
      <c r="E21" s="11"/>
      <c r="F21" s="26"/>
      <c r="I21" s="4"/>
      <c r="J21" s="36"/>
      <c r="K21" s="35"/>
      <c r="L21" s="35"/>
      <c r="M21" s="11"/>
      <c r="O21" s="4"/>
      <c r="P21" s="36"/>
      <c r="Q21" s="35"/>
      <c r="R21" s="35"/>
      <c r="S21" s="11"/>
    </row>
    <row r="22" spans="1:19" x14ac:dyDescent="0.25">
      <c r="A22" s="4"/>
      <c r="B22" s="37"/>
      <c r="C22" s="35"/>
      <c r="D22" s="35"/>
      <c r="E22" s="11"/>
      <c r="F22" s="26"/>
      <c r="I22" s="4"/>
      <c r="J22" s="37"/>
      <c r="K22" s="35"/>
      <c r="L22" s="35"/>
      <c r="M22" s="11"/>
      <c r="O22" s="4"/>
      <c r="P22" s="37"/>
      <c r="Q22" s="35"/>
      <c r="R22" s="35"/>
      <c r="S22" s="11"/>
    </row>
    <row r="23" spans="1:19" x14ac:dyDescent="0.25">
      <c r="A23" s="4"/>
      <c r="B23" s="37"/>
      <c r="C23" s="35"/>
      <c r="D23" s="35"/>
      <c r="E23" s="11"/>
      <c r="F23" s="30"/>
      <c r="G23" s="2"/>
      <c r="H23" s="112" t="s">
        <v>32</v>
      </c>
      <c r="I23" s="4"/>
      <c r="J23" s="37"/>
      <c r="K23" s="35"/>
      <c r="L23" s="35"/>
      <c r="M23" s="11"/>
      <c r="O23" s="4"/>
      <c r="P23" s="37"/>
      <c r="Q23" s="35"/>
      <c r="R23" s="35"/>
      <c r="S23" s="11"/>
    </row>
    <row r="24" spans="1:19" x14ac:dyDescent="0.25">
      <c r="A24" s="10"/>
      <c r="B24" s="37"/>
      <c r="C24" s="35"/>
      <c r="D24" s="35"/>
      <c r="E24" s="11"/>
      <c r="F24" s="26"/>
      <c r="I24" s="10"/>
      <c r="J24" s="37"/>
      <c r="K24" s="35"/>
      <c r="L24" s="35"/>
      <c r="M24" s="11"/>
      <c r="O24" s="10"/>
      <c r="P24" s="37"/>
      <c r="Q24" s="35"/>
      <c r="R24" s="35"/>
      <c r="S24" s="11"/>
    </row>
    <row r="25" spans="1:19" x14ac:dyDescent="0.25">
      <c r="A25" s="4"/>
      <c r="B25" s="37"/>
      <c r="C25" s="35"/>
      <c r="D25" s="35"/>
      <c r="E25" s="11"/>
      <c r="F25" s="31"/>
      <c r="I25" s="4"/>
      <c r="J25" s="37"/>
      <c r="K25" s="35"/>
      <c r="L25" s="35"/>
      <c r="M25" s="11"/>
      <c r="O25" s="4"/>
      <c r="P25" s="37"/>
      <c r="Q25" s="35"/>
      <c r="R25" s="35"/>
      <c r="S25" s="11"/>
    </row>
    <row r="26" spans="1:19" x14ac:dyDescent="0.25">
      <c r="A26" s="4"/>
      <c r="B26" s="37"/>
      <c r="C26" s="35"/>
      <c r="D26" s="35"/>
      <c r="E26" s="11"/>
      <c r="F26" s="26"/>
      <c r="I26" s="4"/>
      <c r="J26" s="37"/>
      <c r="K26" s="35"/>
      <c r="L26" s="35"/>
      <c r="M26" s="11"/>
      <c r="O26" s="4"/>
      <c r="P26" s="37"/>
      <c r="Q26" s="35"/>
      <c r="R26" s="35"/>
      <c r="S26" s="11"/>
    </row>
    <row r="27" spans="1:19" x14ac:dyDescent="0.25">
      <c r="A27" s="4"/>
      <c r="B27" s="35"/>
      <c r="C27" s="35"/>
      <c r="D27" s="35"/>
      <c r="E27" s="11"/>
      <c r="F27" s="26"/>
      <c r="I27" s="4"/>
      <c r="J27" s="35"/>
      <c r="K27" s="35"/>
      <c r="L27" s="35"/>
      <c r="M27" s="11"/>
      <c r="O27" s="4"/>
      <c r="P27" s="35"/>
      <c r="Q27" s="35"/>
      <c r="R27" s="35"/>
      <c r="S27" s="11"/>
    </row>
    <row r="28" spans="1:19" x14ac:dyDescent="0.25">
      <c r="A28" s="2"/>
      <c r="E28" s="19"/>
      <c r="F28" s="26"/>
      <c r="H28" s="17"/>
    </row>
    <row r="29" spans="1:19" ht="15.75" thickBot="1" x14ac:dyDescent="0.3">
      <c r="A29" s="14" t="s">
        <v>96</v>
      </c>
      <c r="B29" s="38"/>
      <c r="C29" s="38"/>
      <c r="D29" s="19"/>
      <c r="E29" s="50">
        <f>E17+SUM(E20:E27)</f>
        <v>0</v>
      </c>
      <c r="F29" s="31"/>
    </row>
    <row r="30" spans="1:19" x14ac:dyDescent="0.25">
      <c r="A30" s="13"/>
      <c r="B30" s="38"/>
      <c r="C30" s="38"/>
      <c r="D30" s="19"/>
      <c r="E30" s="40"/>
      <c r="F30" s="31"/>
    </row>
    <row r="31" spans="1:19" x14ac:dyDescent="0.25">
      <c r="A31" s="13"/>
      <c r="B31" s="19"/>
      <c r="C31" s="19"/>
      <c r="D31" s="19"/>
      <c r="E31" s="25"/>
      <c r="F31" s="26"/>
    </row>
    <row r="32" spans="1:19" x14ac:dyDescent="0.25">
      <c r="A32" s="13"/>
      <c r="B32" s="19"/>
      <c r="C32" s="19"/>
      <c r="D32" s="19"/>
      <c r="E32" s="25"/>
      <c r="F32" s="26"/>
    </row>
    <row r="33" spans="1:6" x14ac:dyDescent="0.25">
      <c r="A33" s="9"/>
      <c r="B33" s="19"/>
      <c r="C33" s="19"/>
      <c r="D33" s="19"/>
      <c r="E33" s="21">
        <f>SUM(E29:E31)</f>
        <v>0</v>
      </c>
      <c r="F33" s="3"/>
    </row>
    <row r="34" spans="1:6" x14ac:dyDescent="0.25">
      <c r="A34" s="9"/>
      <c r="B34" s="19"/>
      <c r="C34" s="19"/>
      <c r="D34" s="19"/>
      <c r="E34" s="25"/>
      <c r="F34" s="3"/>
    </row>
    <row r="35" spans="1:6" x14ac:dyDescent="0.25">
      <c r="A35" s="9"/>
      <c r="B35" s="19"/>
      <c r="C35" s="19"/>
      <c r="D35" s="19"/>
      <c r="E35" s="25"/>
      <c r="F35" s="3"/>
    </row>
    <row r="36" spans="1:6" x14ac:dyDescent="0.25">
      <c r="A36" s="13"/>
      <c r="B36" s="19"/>
      <c r="C36" s="19"/>
      <c r="D36" s="19"/>
      <c r="E36" s="25"/>
      <c r="F36" s="3"/>
    </row>
    <row r="37" spans="1:6" ht="15.75" thickBot="1" x14ac:dyDescent="0.3">
      <c r="A37" s="22"/>
      <c r="B37" s="7"/>
      <c r="C37" s="7"/>
      <c r="D37" s="7"/>
      <c r="E37" s="24">
        <f>SUM(E33:E36)</f>
        <v>0</v>
      </c>
      <c r="F37" s="8"/>
    </row>
    <row r="38" spans="1:6" x14ac:dyDescent="0.25">
      <c r="B38" s="15"/>
    </row>
    <row r="39" spans="1:6" x14ac:dyDescent="0.25">
      <c r="A39" s="18"/>
      <c r="B39" s="23"/>
      <c r="C39" s="16"/>
    </row>
    <row r="40" spans="1:6" x14ac:dyDescent="0.25">
      <c r="B40" s="19"/>
    </row>
  </sheetData>
  <mergeCells count="2">
    <mergeCell ref="A1:F1"/>
    <mergeCell ref="B2:D2"/>
  </mergeCells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F1D8A-802C-4A2F-A849-D5EA403CEFA4}">
  <dimension ref="A3:O49"/>
  <sheetViews>
    <sheetView topLeftCell="D1" zoomScale="220" zoomScaleNormal="220" workbookViewId="0">
      <selection activeCell="M6" sqref="M6"/>
    </sheetView>
  </sheetViews>
  <sheetFormatPr defaultRowHeight="15" x14ac:dyDescent="0.25"/>
  <cols>
    <col min="1" max="1" width="9.140625" style="19"/>
    <col min="2" max="2" width="18" style="19" customWidth="1"/>
    <col min="3" max="6" width="9.140625" style="19"/>
    <col min="7" max="7" width="18.140625" style="19" customWidth="1"/>
    <col min="8" max="11" width="9.140625" style="19"/>
    <col min="12" max="12" width="11" style="19" bestFit="1" customWidth="1"/>
    <col min="13" max="16384" width="9.140625" style="19"/>
  </cols>
  <sheetData>
    <row r="3" spans="1:15" x14ac:dyDescent="0.25">
      <c r="B3" s="35" t="s">
        <v>1</v>
      </c>
      <c r="C3" s="35"/>
      <c r="D3" s="35"/>
      <c r="E3" s="35"/>
      <c r="G3" s="35" t="s">
        <v>2</v>
      </c>
      <c r="H3" s="35"/>
      <c r="I3" s="35"/>
      <c r="J3" s="35"/>
    </row>
    <row r="4" spans="1:15" x14ac:dyDescent="0.25">
      <c r="B4" s="35"/>
      <c r="C4" s="35" t="s">
        <v>13</v>
      </c>
      <c r="D4" s="35" t="s">
        <v>35</v>
      </c>
      <c r="E4" s="35" t="s">
        <v>36</v>
      </c>
      <c r="G4" s="35"/>
      <c r="H4" s="35" t="s">
        <v>13</v>
      </c>
      <c r="I4" s="35" t="s">
        <v>35</v>
      </c>
      <c r="J4" s="35" t="s">
        <v>36</v>
      </c>
      <c r="M4" s="19" t="s">
        <v>246</v>
      </c>
      <c r="N4" s="19" t="s">
        <v>41</v>
      </c>
      <c r="O4" s="19" t="s">
        <v>42</v>
      </c>
    </row>
    <row r="5" spans="1:15" x14ac:dyDescent="0.25">
      <c r="B5" s="35" t="s">
        <v>94</v>
      </c>
      <c r="C5" s="35" t="s">
        <v>124</v>
      </c>
      <c r="D5" s="35"/>
      <c r="E5" s="35"/>
      <c r="G5" s="35" t="s">
        <v>94</v>
      </c>
      <c r="H5" s="35" t="s">
        <v>124</v>
      </c>
      <c r="I5" s="35"/>
      <c r="J5" s="35"/>
      <c r="L5" s="19" t="s">
        <v>95</v>
      </c>
      <c r="M5" s="19" t="s">
        <v>124</v>
      </c>
    </row>
    <row r="6" spans="1:15" x14ac:dyDescent="0.25">
      <c r="B6" s="35" t="s">
        <v>89</v>
      </c>
      <c r="C6" s="35"/>
      <c r="D6" s="35">
        <v>100</v>
      </c>
      <c r="E6" s="35"/>
      <c r="G6" s="35" t="s">
        <v>89</v>
      </c>
      <c r="H6" s="35"/>
      <c r="I6" s="35">
        <v>100</v>
      </c>
      <c r="J6" s="35"/>
      <c r="L6" s="19" t="s">
        <v>89</v>
      </c>
      <c r="M6" s="19">
        <v>120</v>
      </c>
    </row>
    <row r="7" spans="1:15" x14ac:dyDescent="0.25">
      <c r="B7" s="35"/>
      <c r="C7" s="35"/>
      <c r="D7" s="35"/>
      <c r="E7" s="35"/>
      <c r="G7" s="35"/>
      <c r="H7" s="35"/>
      <c r="I7" s="35"/>
      <c r="J7" s="35"/>
    </row>
    <row r="8" spans="1:15" x14ac:dyDescent="0.25">
      <c r="B8" s="35"/>
      <c r="C8" s="35"/>
      <c r="D8" s="35"/>
      <c r="E8" s="35"/>
      <c r="G8" s="35" t="s">
        <v>0</v>
      </c>
      <c r="H8" s="35">
        <v>100</v>
      </c>
      <c r="I8" s="35"/>
      <c r="J8" s="35"/>
      <c r="L8" s="19" t="s">
        <v>0</v>
      </c>
      <c r="M8" s="19">
        <v>0</v>
      </c>
    </row>
    <row r="9" spans="1:15" x14ac:dyDescent="0.25">
      <c r="B9" s="35"/>
      <c r="C9" s="35"/>
      <c r="D9" s="35"/>
      <c r="E9" s="35"/>
      <c r="G9" s="35" t="s">
        <v>109</v>
      </c>
      <c r="H9" s="35"/>
      <c r="I9" s="35">
        <f>-H8</f>
        <v>-100</v>
      </c>
      <c r="J9" s="35"/>
    </row>
    <row r="10" spans="1:15" ht="15.75" thickBot="1" x14ac:dyDescent="0.3">
      <c r="B10" s="35" t="s">
        <v>14</v>
      </c>
      <c r="C10" s="59">
        <f>SUM(C5:C9)</f>
        <v>0</v>
      </c>
      <c r="D10" s="59">
        <f>SUM(D5:D9)</f>
        <v>100</v>
      </c>
      <c r="E10" s="59">
        <f>SUM(E5:E9)</f>
        <v>0</v>
      </c>
      <c r="G10" s="35" t="s">
        <v>14</v>
      </c>
      <c r="H10" s="59">
        <f>SUM(H5:H9)</f>
        <v>100</v>
      </c>
      <c r="I10" s="59">
        <f>SUM(I5:I9)</f>
        <v>0</v>
      </c>
      <c r="J10" s="59">
        <f>SUM(J5:J9)</f>
        <v>0</v>
      </c>
      <c r="L10" s="19" t="s">
        <v>95</v>
      </c>
      <c r="M10" s="47">
        <f>SUM(M5:M9)</f>
        <v>120</v>
      </c>
      <c r="N10" s="47">
        <f>SUM(N5:N9)</f>
        <v>0</v>
      </c>
      <c r="O10" s="47">
        <f>SUM(O5:O9)</f>
        <v>0</v>
      </c>
    </row>
    <row r="11" spans="1:15" x14ac:dyDescent="0.25">
      <c r="B11" s="35"/>
      <c r="C11" s="35"/>
      <c r="D11" s="35"/>
      <c r="E11" s="35"/>
      <c r="G11" s="35"/>
      <c r="H11" s="35"/>
      <c r="I11" s="35"/>
      <c r="J11" s="35"/>
    </row>
    <row r="12" spans="1:15" x14ac:dyDescent="0.25">
      <c r="M12" s="19">
        <v>0</v>
      </c>
    </row>
    <row r="13" spans="1:15" x14ac:dyDescent="0.25">
      <c r="M13" s="19">
        <v>120</v>
      </c>
    </row>
    <row r="14" spans="1:15" x14ac:dyDescent="0.25">
      <c r="A14" s="19" t="s">
        <v>0</v>
      </c>
      <c r="B14" s="19" t="s">
        <v>24</v>
      </c>
      <c r="C14" s="19" t="s">
        <v>126</v>
      </c>
    </row>
    <row r="15" spans="1:15" x14ac:dyDescent="0.25">
      <c r="C15" s="19" t="s">
        <v>127</v>
      </c>
      <c r="G15" s="19" t="s">
        <v>15</v>
      </c>
    </row>
    <row r="16" spans="1:15" x14ac:dyDescent="0.25">
      <c r="G16" s="19">
        <v>1</v>
      </c>
      <c r="H16" s="19" t="s">
        <v>89</v>
      </c>
    </row>
    <row r="17" spans="1:8" x14ac:dyDescent="0.25">
      <c r="A17" s="19" t="s">
        <v>0</v>
      </c>
      <c r="B17" s="19" t="s">
        <v>3</v>
      </c>
      <c r="C17" s="19" t="s">
        <v>128</v>
      </c>
      <c r="G17" s="19">
        <v>2</v>
      </c>
      <c r="H17" s="19" t="s">
        <v>125</v>
      </c>
    </row>
    <row r="18" spans="1:8" x14ac:dyDescent="0.25">
      <c r="C18" s="19" t="s">
        <v>129</v>
      </c>
    </row>
    <row r="21" spans="1:8" x14ac:dyDescent="0.25">
      <c r="B21" s="19">
        <v>1</v>
      </c>
      <c r="C21" s="19" t="s">
        <v>130</v>
      </c>
    </row>
    <row r="22" spans="1:8" x14ac:dyDescent="0.25">
      <c r="B22" s="19">
        <v>2</v>
      </c>
      <c r="C22" s="19" t="s">
        <v>133</v>
      </c>
    </row>
    <row r="23" spans="1:8" x14ac:dyDescent="0.25">
      <c r="B23" s="19">
        <v>3</v>
      </c>
      <c r="C23" s="19" t="s">
        <v>131</v>
      </c>
    </row>
    <row r="24" spans="1:8" x14ac:dyDescent="0.25">
      <c r="B24" s="19">
        <v>4</v>
      </c>
      <c r="C24" s="19" t="s">
        <v>132</v>
      </c>
    </row>
    <row r="27" spans="1:8" x14ac:dyDescent="0.25">
      <c r="B27" s="19" t="s">
        <v>111</v>
      </c>
    </row>
    <row r="28" spans="1:8" x14ac:dyDescent="0.25">
      <c r="C28" s="19" t="s">
        <v>42</v>
      </c>
      <c r="D28" s="19" t="s">
        <v>25</v>
      </c>
      <c r="E28" s="19" t="s">
        <v>10</v>
      </c>
    </row>
    <row r="29" spans="1:8" x14ac:dyDescent="0.25">
      <c r="B29" s="19" t="s">
        <v>89</v>
      </c>
    </row>
    <row r="30" spans="1:8" x14ac:dyDescent="0.25">
      <c r="B30" s="19" t="s">
        <v>0</v>
      </c>
    </row>
    <row r="31" spans="1:8" x14ac:dyDescent="0.25">
      <c r="B31" s="19" t="s">
        <v>109</v>
      </c>
    </row>
    <row r="33" spans="2:8" ht="15.75" thickBot="1" x14ac:dyDescent="0.3">
      <c r="B33" s="19" t="s">
        <v>43</v>
      </c>
      <c r="C33" s="47">
        <f>SUM(C29:C32)</f>
        <v>0</v>
      </c>
      <c r="D33" s="47">
        <f t="shared" ref="D33:E33" si="0">SUM(D29:D32)</f>
        <v>0</v>
      </c>
      <c r="E33" s="47">
        <f t="shared" si="0"/>
        <v>0</v>
      </c>
    </row>
    <row r="35" spans="2:8" x14ac:dyDescent="0.25">
      <c r="B35" s="19" t="s">
        <v>110</v>
      </c>
    </row>
    <row r="36" spans="2:8" x14ac:dyDescent="0.25">
      <c r="C36" s="19" t="s">
        <v>42</v>
      </c>
      <c r="D36" s="19" t="s">
        <v>25</v>
      </c>
      <c r="E36" s="19" t="s">
        <v>10</v>
      </c>
    </row>
    <row r="37" spans="2:8" x14ac:dyDescent="0.25">
      <c r="B37" s="19" t="s">
        <v>89</v>
      </c>
    </row>
    <row r="38" spans="2:8" x14ac:dyDescent="0.25">
      <c r="B38" s="19" t="s">
        <v>0</v>
      </c>
    </row>
    <row r="39" spans="2:8" x14ac:dyDescent="0.25">
      <c r="B39" s="19" t="s">
        <v>109</v>
      </c>
    </row>
    <row r="41" spans="2:8" ht="15.75" thickBot="1" x14ac:dyDescent="0.3">
      <c r="B41" s="19" t="s">
        <v>43</v>
      </c>
      <c r="C41" s="47">
        <f>SUM(C37:C40)</f>
        <v>0</v>
      </c>
      <c r="D41" s="47">
        <f t="shared" ref="D41" si="1">SUM(D37:D40)</f>
        <v>0</v>
      </c>
      <c r="E41" s="47">
        <f t="shared" ref="E41" si="2">SUM(E37:E40)</f>
        <v>0</v>
      </c>
    </row>
    <row r="44" spans="2:8" x14ac:dyDescent="0.25">
      <c r="C44" s="19" t="s">
        <v>42</v>
      </c>
      <c r="D44" s="19" t="s">
        <v>25</v>
      </c>
      <c r="E44" s="19" t="s">
        <v>10</v>
      </c>
      <c r="F44" s="19" t="s">
        <v>12</v>
      </c>
      <c r="G44" s="19" t="s">
        <v>13</v>
      </c>
      <c r="H44" s="19" t="s">
        <v>35</v>
      </c>
    </row>
    <row r="45" spans="2:8" x14ac:dyDescent="0.25">
      <c r="B45" s="19" t="s">
        <v>89</v>
      </c>
    </row>
    <row r="46" spans="2:8" x14ac:dyDescent="0.25">
      <c r="B46" s="19" t="s">
        <v>0</v>
      </c>
    </row>
    <row r="47" spans="2:8" x14ac:dyDescent="0.25">
      <c r="B47" s="19" t="s">
        <v>109</v>
      </c>
    </row>
    <row r="49" spans="2:8" ht="15.75" thickBot="1" x14ac:dyDescent="0.3">
      <c r="B49" s="19" t="s">
        <v>43</v>
      </c>
      <c r="C49" s="47">
        <f>SUM(C45:C48)</f>
        <v>0</v>
      </c>
      <c r="D49" s="47">
        <f t="shared" ref="D49" si="3">SUM(D45:D48)</f>
        <v>0</v>
      </c>
      <c r="E49" s="47">
        <f t="shared" ref="E49" si="4">SUM(E45:E48)</f>
        <v>0</v>
      </c>
      <c r="F49" s="47">
        <f t="shared" ref="F49" si="5">SUM(F45:F48)</f>
        <v>0</v>
      </c>
      <c r="G49" s="47">
        <f t="shared" ref="G49" si="6">SUM(G45:G48)</f>
        <v>0</v>
      </c>
      <c r="H49" s="47">
        <f t="shared" ref="H49" si="7">SUM(H45:H48)</f>
        <v>0</v>
      </c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C38B-DFDB-4141-B223-689B8FC173A7}">
  <dimension ref="B3:I16"/>
  <sheetViews>
    <sheetView zoomScale="220" zoomScaleNormal="220" workbookViewId="0">
      <selection activeCell="G15" sqref="G15:I15"/>
    </sheetView>
  </sheetViews>
  <sheetFormatPr defaultRowHeight="15" x14ac:dyDescent="0.25"/>
  <cols>
    <col min="2" max="2" width="15.28515625" customWidth="1"/>
    <col min="5" max="5" width="31.5703125" customWidth="1"/>
    <col min="6" max="6" width="1.5703125" customWidth="1"/>
  </cols>
  <sheetData>
    <row r="3" spans="2:9" x14ac:dyDescent="0.25">
      <c r="E3" s="125" t="s">
        <v>92</v>
      </c>
      <c r="F3" s="125"/>
      <c r="G3" s="125" t="s">
        <v>93</v>
      </c>
      <c r="H3" s="125"/>
    </row>
    <row r="4" spans="2:9" x14ac:dyDescent="0.25">
      <c r="F4" s="109"/>
      <c r="G4" s="125"/>
      <c r="H4" s="125"/>
      <c r="I4" s="125"/>
    </row>
    <row r="5" spans="2:9" x14ac:dyDescent="0.25">
      <c r="B5" s="124" t="s">
        <v>79</v>
      </c>
      <c r="C5" s="124"/>
      <c r="D5" s="124"/>
      <c r="E5" s="55" t="s">
        <v>6</v>
      </c>
      <c r="F5" s="111"/>
      <c r="G5" s="125"/>
      <c r="H5" s="125"/>
      <c r="I5" s="125"/>
    </row>
    <row r="6" spans="2:9" x14ac:dyDescent="0.25">
      <c r="B6" s="124" t="s">
        <v>85</v>
      </c>
      <c r="C6" s="124"/>
      <c r="D6" s="124"/>
      <c r="E6" s="55" t="s">
        <v>6</v>
      </c>
      <c r="F6" s="111"/>
      <c r="G6" s="125"/>
      <c r="H6" s="125"/>
      <c r="I6" s="125"/>
    </row>
    <row r="7" spans="2:9" x14ac:dyDescent="0.25">
      <c r="B7" s="124" t="s">
        <v>82</v>
      </c>
      <c r="C7" s="124"/>
      <c r="D7" s="124"/>
      <c r="E7" s="55"/>
      <c r="F7" s="111"/>
      <c r="G7" s="125" t="s">
        <v>4</v>
      </c>
      <c r="H7" s="125"/>
      <c r="I7" s="125"/>
    </row>
    <row r="8" spans="2:9" x14ac:dyDescent="0.25">
      <c r="B8" s="124" t="s">
        <v>83</v>
      </c>
      <c r="C8" s="124"/>
      <c r="D8" s="124"/>
      <c r="E8" s="55" t="s">
        <v>6</v>
      </c>
      <c r="F8" s="111"/>
      <c r="G8" s="125"/>
      <c r="H8" s="125"/>
      <c r="I8" s="125"/>
    </row>
    <row r="9" spans="2:9" x14ac:dyDescent="0.25">
      <c r="B9" s="124" t="s">
        <v>86</v>
      </c>
      <c r="C9" s="124"/>
      <c r="D9" s="124"/>
      <c r="E9" s="55"/>
      <c r="F9" s="111"/>
      <c r="G9" s="125" t="s">
        <v>4</v>
      </c>
      <c r="H9" s="125"/>
      <c r="I9" s="125"/>
    </row>
    <row r="10" spans="2:9" x14ac:dyDescent="0.25">
      <c r="B10" s="124" t="s">
        <v>80</v>
      </c>
      <c r="C10" s="124"/>
      <c r="D10" s="124"/>
      <c r="E10" s="55"/>
      <c r="F10" s="111"/>
      <c r="G10" s="125" t="s">
        <v>4</v>
      </c>
      <c r="H10" s="125"/>
      <c r="I10" s="125"/>
    </row>
    <row r="11" spans="2:9" x14ac:dyDescent="0.25">
      <c r="B11" s="124" t="s">
        <v>84</v>
      </c>
      <c r="C11" s="124"/>
      <c r="D11" s="124"/>
      <c r="E11" s="55"/>
      <c r="F11" s="111"/>
      <c r="G11" s="125" t="s">
        <v>4</v>
      </c>
      <c r="H11" s="125"/>
      <c r="I11" s="125"/>
    </row>
    <row r="12" spans="2:9" x14ac:dyDescent="0.25">
      <c r="B12" s="124" t="s">
        <v>81</v>
      </c>
      <c r="C12" s="124"/>
      <c r="D12" s="124"/>
      <c r="E12" s="55"/>
      <c r="F12" s="111"/>
      <c r="G12" s="125" t="s">
        <v>4</v>
      </c>
      <c r="H12" s="125"/>
      <c r="I12" s="125"/>
    </row>
    <row r="13" spans="2:9" x14ac:dyDescent="0.25">
      <c r="B13" s="124" t="s">
        <v>88</v>
      </c>
      <c r="C13" s="124"/>
      <c r="D13" s="124"/>
      <c r="E13" s="55" t="s">
        <v>6</v>
      </c>
      <c r="F13" s="111"/>
      <c r="G13" s="125"/>
      <c r="H13" s="125"/>
      <c r="I13" s="125"/>
    </row>
    <row r="14" spans="2:9" x14ac:dyDescent="0.25">
      <c r="B14" t="s">
        <v>87</v>
      </c>
      <c r="E14" s="55"/>
      <c r="F14" s="111"/>
      <c r="G14" s="125" t="s">
        <v>4</v>
      </c>
      <c r="H14" s="125"/>
      <c r="I14" s="125"/>
    </row>
    <row r="15" spans="2:9" x14ac:dyDescent="0.25">
      <c r="B15" t="s">
        <v>78</v>
      </c>
      <c r="E15" s="55"/>
      <c r="F15" s="111"/>
      <c r="G15" s="125" t="s">
        <v>4</v>
      </c>
      <c r="H15" s="125"/>
      <c r="I15" s="125"/>
    </row>
    <row r="16" spans="2:9" x14ac:dyDescent="0.25">
      <c r="F16" s="109"/>
      <c r="G16" s="124"/>
      <c r="H16" s="124"/>
      <c r="I16" s="124"/>
    </row>
  </sheetData>
  <mergeCells count="24">
    <mergeCell ref="G14:I14"/>
    <mergeCell ref="G15:I15"/>
    <mergeCell ref="G16:I16"/>
    <mergeCell ref="B13:D13"/>
    <mergeCell ref="G5:I5"/>
    <mergeCell ref="G6:I6"/>
    <mergeCell ref="G7:I7"/>
    <mergeCell ref="G8:I8"/>
    <mergeCell ref="G9:I9"/>
    <mergeCell ref="G10:I10"/>
    <mergeCell ref="G11:I11"/>
    <mergeCell ref="G12:I12"/>
    <mergeCell ref="G13:I13"/>
    <mergeCell ref="B11:D11"/>
    <mergeCell ref="B8:D8"/>
    <mergeCell ref="B7:D7"/>
    <mergeCell ref="B12:D12"/>
    <mergeCell ref="G4:I4"/>
    <mergeCell ref="B9:D9"/>
    <mergeCell ref="B10:D10"/>
    <mergeCell ref="E3:F3"/>
    <mergeCell ref="G3:H3"/>
    <mergeCell ref="B5:D5"/>
    <mergeCell ref="B6:D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AE121-43AE-47C1-AF92-EC4A45CDD99C}">
  <sheetPr>
    <pageSetUpPr fitToPage="1"/>
  </sheetPr>
  <dimension ref="A1:Q36"/>
  <sheetViews>
    <sheetView zoomScale="130" zoomScaleNormal="130" workbookViewId="0">
      <selection activeCell="M30" sqref="M30"/>
    </sheetView>
  </sheetViews>
  <sheetFormatPr defaultRowHeight="15" x14ac:dyDescent="0.25"/>
  <cols>
    <col min="1" max="1" width="13.42578125" bestFit="1" customWidth="1"/>
    <col min="2" max="2" width="21.5703125" customWidth="1"/>
    <col min="3" max="3" width="26" customWidth="1"/>
    <col min="4" max="15" width="9.5703125" bestFit="1" customWidth="1"/>
    <col min="16" max="16" width="4" customWidth="1"/>
    <col min="17" max="17" width="10.5703125" bestFit="1" customWidth="1"/>
  </cols>
  <sheetData>
    <row r="1" spans="1:17" x14ac:dyDescent="0.25">
      <c r="A1" s="126" t="s">
        <v>59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ht="15.75" thickBot="1" x14ac:dyDescent="0.3">
      <c r="G2" s="127" t="s">
        <v>32</v>
      </c>
      <c r="H2" s="127"/>
      <c r="I2" s="127"/>
      <c r="J2" s="127"/>
    </row>
    <row r="3" spans="1:17" s="15" customFormat="1" ht="15.75" thickBot="1" x14ac:dyDescent="0.3">
      <c r="A3" s="60" t="s">
        <v>33</v>
      </c>
      <c r="B3" s="61" t="s">
        <v>22</v>
      </c>
      <c r="C3" s="62" t="s">
        <v>34</v>
      </c>
      <c r="D3" s="61" t="s">
        <v>10</v>
      </c>
      <c r="E3" s="61" t="s">
        <v>12</v>
      </c>
      <c r="F3" s="61" t="s">
        <v>13</v>
      </c>
      <c r="G3" s="61" t="s">
        <v>35</v>
      </c>
      <c r="H3" s="61" t="s">
        <v>36</v>
      </c>
      <c r="I3" s="61" t="s">
        <v>37</v>
      </c>
      <c r="J3" s="61" t="s">
        <v>38</v>
      </c>
      <c r="K3" s="61" t="s">
        <v>39</v>
      </c>
      <c r="L3" s="61" t="s">
        <v>40</v>
      </c>
      <c r="M3" s="61" t="s">
        <v>41</v>
      </c>
      <c r="N3" s="61" t="s">
        <v>42</v>
      </c>
      <c r="O3" s="61" t="s">
        <v>25</v>
      </c>
      <c r="P3" s="63"/>
      <c r="Q3" s="61" t="s">
        <v>43</v>
      </c>
    </row>
    <row r="4" spans="1:17" x14ac:dyDescent="0.25">
      <c r="A4" s="64"/>
      <c r="B4" s="65"/>
      <c r="C4" s="66"/>
      <c r="D4" s="67"/>
      <c r="E4" s="68"/>
      <c r="F4" s="68"/>
      <c r="G4" s="68"/>
      <c r="H4" s="68"/>
      <c r="I4" s="68"/>
      <c r="J4" s="68"/>
      <c r="K4" s="68"/>
      <c r="L4" s="68"/>
      <c r="M4" s="68"/>
      <c r="N4" s="68"/>
      <c r="O4" s="69"/>
      <c r="P4" s="66"/>
      <c r="Q4" s="65"/>
    </row>
    <row r="5" spans="1:17" x14ac:dyDescent="0.25">
      <c r="A5" s="70">
        <v>8100</v>
      </c>
      <c r="B5" s="71" t="s">
        <v>44</v>
      </c>
      <c r="C5" s="72"/>
      <c r="D5" s="96">
        <f>24000/12*2</f>
        <v>4000</v>
      </c>
      <c r="E5" s="97">
        <f>24000/12*3</f>
        <v>6000</v>
      </c>
      <c r="F5" s="97">
        <f t="shared" ref="F5:O5" si="0">24000/12*3</f>
        <v>6000</v>
      </c>
      <c r="G5" s="97">
        <f t="shared" si="0"/>
        <v>6000</v>
      </c>
      <c r="H5" s="97">
        <f t="shared" si="0"/>
        <v>6000</v>
      </c>
      <c r="I5" s="97">
        <f t="shared" si="0"/>
        <v>6000</v>
      </c>
      <c r="J5" s="97">
        <f t="shared" si="0"/>
        <v>6000</v>
      </c>
      <c r="K5" s="97">
        <f t="shared" si="0"/>
        <v>6000</v>
      </c>
      <c r="L5" s="97">
        <f t="shared" si="0"/>
        <v>6000</v>
      </c>
      <c r="M5" s="97">
        <f t="shared" si="0"/>
        <v>6000</v>
      </c>
      <c r="N5" s="97">
        <f t="shared" si="0"/>
        <v>6000</v>
      </c>
      <c r="O5" s="98">
        <f t="shared" si="0"/>
        <v>6000</v>
      </c>
      <c r="P5" s="73"/>
      <c r="Q5" s="73">
        <f>SUM(D5:P5)</f>
        <v>70000</v>
      </c>
    </row>
    <row r="6" spans="1:17" x14ac:dyDescent="0.25">
      <c r="A6" s="70">
        <v>9100</v>
      </c>
      <c r="B6" s="71" t="s">
        <v>45</v>
      </c>
      <c r="C6" s="72"/>
      <c r="D6" s="99">
        <f>200/2*D16</f>
        <v>200</v>
      </c>
      <c r="E6" s="97">
        <f t="shared" ref="E6:O6" si="1">200/2*E16</f>
        <v>300</v>
      </c>
      <c r="F6" s="97">
        <f t="shared" si="1"/>
        <v>300</v>
      </c>
      <c r="G6" s="97">
        <f t="shared" si="1"/>
        <v>300</v>
      </c>
      <c r="H6" s="97">
        <f t="shared" si="1"/>
        <v>300</v>
      </c>
      <c r="I6" s="97">
        <f t="shared" si="1"/>
        <v>300</v>
      </c>
      <c r="J6" s="97">
        <f>200/2*J16+100</f>
        <v>400</v>
      </c>
      <c r="K6" s="97">
        <f>200/2*K16+100</f>
        <v>400</v>
      </c>
      <c r="L6" s="97">
        <f t="shared" si="1"/>
        <v>300</v>
      </c>
      <c r="M6" s="97">
        <f t="shared" si="1"/>
        <v>300</v>
      </c>
      <c r="N6" s="97">
        <f t="shared" si="1"/>
        <v>300</v>
      </c>
      <c r="O6" s="98">
        <f t="shared" si="1"/>
        <v>300</v>
      </c>
      <c r="P6" s="73"/>
      <c r="Q6" s="73">
        <f t="shared" ref="Q6:Q12" si="2">SUM(D6:P6)</f>
        <v>3700</v>
      </c>
    </row>
    <row r="7" spans="1:17" x14ac:dyDescent="0.25">
      <c r="A7" s="70">
        <v>9200</v>
      </c>
      <c r="B7" s="71" t="s">
        <v>46</v>
      </c>
      <c r="C7" s="72"/>
      <c r="D7" s="99">
        <f>200</f>
        <v>200</v>
      </c>
      <c r="E7" s="97">
        <f>200*1.1</f>
        <v>220.00000000000003</v>
      </c>
      <c r="F7" s="97">
        <f t="shared" ref="F7:O7" si="3">200*1.1</f>
        <v>220.00000000000003</v>
      </c>
      <c r="G7" s="97">
        <f t="shared" si="3"/>
        <v>220.00000000000003</v>
      </c>
      <c r="H7" s="97">
        <f t="shared" si="3"/>
        <v>220.00000000000003</v>
      </c>
      <c r="I7" s="97">
        <f t="shared" si="3"/>
        <v>220.00000000000003</v>
      </c>
      <c r="J7" s="97">
        <f>200*1.2</f>
        <v>240</v>
      </c>
      <c r="K7" s="97">
        <f>200*1.2</f>
        <v>240</v>
      </c>
      <c r="L7" s="97">
        <f t="shared" si="3"/>
        <v>220.00000000000003</v>
      </c>
      <c r="M7" s="97">
        <f t="shared" si="3"/>
        <v>220.00000000000003</v>
      </c>
      <c r="N7" s="97">
        <f t="shared" si="3"/>
        <v>220.00000000000003</v>
      </c>
      <c r="O7" s="98">
        <f t="shared" si="3"/>
        <v>220.00000000000003</v>
      </c>
      <c r="P7" s="73"/>
      <c r="Q7" s="73">
        <f t="shared" si="2"/>
        <v>2660</v>
      </c>
    </row>
    <row r="8" spans="1:17" x14ac:dyDescent="0.25">
      <c r="A8" s="70">
        <v>9300</v>
      </c>
      <c r="B8" s="71" t="s">
        <v>47</v>
      </c>
      <c r="C8" s="72"/>
      <c r="D8" s="99">
        <f>200*1.5</f>
        <v>300</v>
      </c>
      <c r="E8" s="97">
        <f t="shared" ref="E8:G8" si="4">200*1.5</f>
        <v>300</v>
      </c>
      <c r="F8" s="97">
        <f t="shared" si="4"/>
        <v>300</v>
      </c>
      <c r="G8" s="97">
        <f t="shared" si="4"/>
        <v>300</v>
      </c>
      <c r="H8" s="97">
        <v>200</v>
      </c>
      <c r="I8" s="97">
        <f>200*0.5</f>
        <v>100</v>
      </c>
      <c r="J8" s="97">
        <f t="shared" ref="J8:L8" si="5">200*0.5</f>
        <v>100</v>
      </c>
      <c r="K8" s="97">
        <f t="shared" si="5"/>
        <v>100</v>
      </c>
      <c r="L8" s="97">
        <f t="shared" si="5"/>
        <v>100</v>
      </c>
      <c r="M8" s="97">
        <v>200</v>
      </c>
      <c r="N8" s="97">
        <f>200*1.5</f>
        <v>300</v>
      </c>
      <c r="O8" s="98">
        <f>200*1.5</f>
        <v>300</v>
      </c>
      <c r="P8" s="73"/>
      <c r="Q8" s="73">
        <f t="shared" si="2"/>
        <v>2600</v>
      </c>
    </row>
    <row r="9" spans="1:17" x14ac:dyDescent="0.25">
      <c r="A9" s="70">
        <v>8200</v>
      </c>
      <c r="B9" s="71" t="s">
        <v>48</v>
      </c>
      <c r="C9" s="72"/>
      <c r="D9" s="99"/>
      <c r="E9" s="97"/>
      <c r="F9" s="97"/>
      <c r="G9" s="97"/>
      <c r="H9" s="97"/>
      <c r="I9" s="97"/>
      <c r="J9" s="97">
        <v>3000</v>
      </c>
      <c r="K9" s="97">
        <v>3000</v>
      </c>
      <c r="L9" s="97"/>
      <c r="M9" s="97"/>
      <c r="N9" s="97"/>
      <c r="O9" s="100"/>
      <c r="P9" s="74"/>
      <c r="Q9" s="73">
        <f>SUM(D9:P9)</f>
        <v>6000</v>
      </c>
    </row>
    <row r="10" spans="1:17" x14ac:dyDescent="0.25">
      <c r="A10" s="70">
        <v>7100</v>
      </c>
      <c r="B10" s="71" t="s">
        <v>49</v>
      </c>
      <c r="C10" s="72"/>
      <c r="D10" s="99">
        <f>15000/12</f>
        <v>1250</v>
      </c>
      <c r="E10" s="97">
        <f t="shared" ref="E10:O10" si="6">15000/12</f>
        <v>1250</v>
      </c>
      <c r="F10" s="97">
        <f t="shared" si="6"/>
        <v>1250</v>
      </c>
      <c r="G10" s="97">
        <f t="shared" si="6"/>
        <v>1250</v>
      </c>
      <c r="H10" s="97">
        <f t="shared" si="6"/>
        <v>1250</v>
      </c>
      <c r="I10" s="97">
        <f t="shared" si="6"/>
        <v>1250</v>
      </c>
      <c r="J10" s="97">
        <f t="shared" si="6"/>
        <v>1250</v>
      </c>
      <c r="K10" s="97">
        <f t="shared" si="6"/>
        <v>1250</v>
      </c>
      <c r="L10" s="97">
        <f t="shared" si="6"/>
        <v>1250</v>
      </c>
      <c r="M10" s="97">
        <f t="shared" si="6"/>
        <v>1250</v>
      </c>
      <c r="N10" s="97">
        <f t="shared" si="6"/>
        <v>1250</v>
      </c>
      <c r="O10" s="100">
        <f t="shared" si="6"/>
        <v>1250</v>
      </c>
      <c r="P10" s="74"/>
      <c r="Q10" s="73">
        <f t="shared" si="2"/>
        <v>15000</v>
      </c>
    </row>
    <row r="11" spans="1:17" x14ac:dyDescent="0.25">
      <c r="A11" s="70">
        <v>6100</v>
      </c>
      <c r="B11" s="71" t="s">
        <v>76</v>
      </c>
      <c r="C11" s="72"/>
      <c r="D11" s="99">
        <f>200</f>
        <v>200</v>
      </c>
      <c r="E11" s="97">
        <f>200</f>
        <v>200</v>
      </c>
      <c r="F11" s="97">
        <f>200</f>
        <v>200</v>
      </c>
      <c r="G11" s="97">
        <f>200</f>
        <v>200</v>
      </c>
      <c r="H11" s="97">
        <f>200</f>
        <v>200</v>
      </c>
      <c r="I11" s="97">
        <f>200</f>
        <v>200</v>
      </c>
      <c r="J11" s="97">
        <f>200</f>
        <v>200</v>
      </c>
      <c r="K11" s="97">
        <f>200</f>
        <v>200</v>
      </c>
      <c r="L11" s="97">
        <f>200</f>
        <v>200</v>
      </c>
      <c r="M11" s="97">
        <f>200</f>
        <v>200</v>
      </c>
      <c r="N11" s="97">
        <f>200</f>
        <v>200</v>
      </c>
      <c r="O11" s="100">
        <f>200</f>
        <v>200</v>
      </c>
      <c r="P11" s="74"/>
      <c r="Q11" s="73">
        <f t="shared" si="2"/>
        <v>2400</v>
      </c>
    </row>
    <row r="12" spans="1:17" ht="15.75" thickBot="1" x14ac:dyDescent="0.3">
      <c r="A12" s="75"/>
      <c r="B12" s="76"/>
      <c r="C12" s="77"/>
      <c r="D12" s="78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80"/>
      <c r="P12" s="81"/>
      <c r="Q12" s="82">
        <f t="shared" si="2"/>
        <v>0</v>
      </c>
    </row>
    <row r="13" spans="1:17" ht="15.75" thickBot="1" x14ac:dyDescent="0.3">
      <c r="A13" s="83"/>
      <c r="B13" s="84" t="s">
        <v>50</v>
      </c>
      <c r="C13" s="85"/>
      <c r="D13" s="86">
        <f>SUM(D5:D12)</f>
        <v>6150</v>
      </c>
      <c r="E13" s="87">
        <f t="shared" ref="E13:O13" si="7">SUM(E5:E11)</f>
        <v>8270</v>
      </c>
      <c r="F13" s="87">
        <f t="shared" si="7"/>
        <v>8270</v>
      </c>
      <c r="G13" s="87">
        <f t="shared" si="7"/>
        <v>8270</v>
      </c>
      <c r="H13" s="87">
        <f t="shared" si="7"/>
        <v>8170</v>
      </c>
      <c r="I13" s="87">
        <f t="shared" si="7"/>
        <v>8070</v>
      </c>
      <c r="J13" s="87">
        <f t="shared" si="7"/>
        <v>11190</v>
      </c>
      <c r="K13" s="87">
        <f t="shared" si="7"/>
        <v>11190</v>
      </c>
      <c r="L13" s="87">
        <f t="shared" si="7"/>
        <v>8070</v>
      </c>
      <c r="M13" s="87">
        <f t="shared" si="7"/>
        <v>8170</v>
      </c>
      <c r="N13" s="87">
        <f t="shared" si="7"/>
        <v>8270</v>
      </c>
      <c r="O13" s="88">
        <f t="shared" si="7"/>
        <v>8270</v>
      </c>
      <c r="P13" s="89"/>
      <c r="Q13" s="90">
        <f>SUM(D13:O13)</f>
        <v>102360</v>
      </c>
    </row>
    <row r="14" spans="1:17" x14ac:dyDescent="0.25">
      <c r="A14" s="55"/>
    </row>
    <row r="15" spans="1:17" x14ac:dyDescent="0.25">
      <c r="A15" s="91"/>
      <c r="C15" t="s">
        <v>51</v>
      </c>
    </row>
    <row r="16" spans="1:17" x14ac:dyDescent="0.25">
      <c r="A16" s="91"/>
      <c r="C16" t="s">
        <v>52</v>
      </c>
      <c r="D16" s="97">
        <v>2</v>
      </c>
      <c r="E16" s="97">
        <v>3</v>
      </c>
      <c r="F16" s="97">
        <v>3</v>
      </c>
      <c r="G16" s="97">
        <v>3</v>
      </c>
      <c r="H16" s="97">
        <v>3</v>
      </c>
      <c r="I16" s="97">
        <v>3</v>
      </c>
      <c r="J16" s="97">
        <v>3</v>
      </c>
      <c r="K16" s="97">
        <v>3</v>
      </c>
      <c r="L16" s="97">
        <v>3</v>
      </c>
      <c r="M16" s="97">
        <v>3</v>
      </c>
      <c r="N16" s="97">
        <v>3</v>
      </c>
      <c r="O16" s="97">
        <v>3</v>
      </c>
    </row>
    <row r="17" spans="1:17" x14ac:dyDescent="0.25">
      <c r="A17" s="91"/>
      <c r="C17" t="s">
        <v>53</v>
      </c>
      <c r="D17" s="97"/>
      <c r="E17" s="97"/>
      <c r="F17" s="97"/>
      <c r="G17" s="97"/>
      <c r="H17" s="97"/>
      <c r="I17" s="97"/>
      <c r="J17" s="97">
        <v>1</v>
      </c>
      <c r="K17" s="97">
        <v>1</v>
      </c>
      <c r="L17" s="97"/>
      <c r="M17" s="97"/>
      <c r="N17" s="97"/>
      <c r="O17" s="97"/>
    </row>
    <row r="18" spans="1:17" x14ac:dyDescent="0.25">
      <c r="A18" s="91"/>
    </row>
    <row r="19" spans="1:17" x14ac:dyDescent="0.25">
      <c r="D19" s="92"/>
      <c r="G19" s="93"/>
      <c r="Q19" s="94"/>
    </row>
    <row r="20" spans="1:17" x14ac:dyDescent="0.25">
      <c r="C20" t="s">
        <v>217</v>
      </c>
      <c r="D20" s="95"/>
      <c r="G20" s="93"/>
      <c r="H20" s="55"/>
    </row>
    <row r="21" spans="1:17" x14ac:dyDescent="0.25">
      <c r="C21" t="s">
        <v>218</v>
      </c>
    </row>
    <row r="23" spans="1:17" x14ac:dyDescent="0.25">
      <c r="C23" t="s">
        <v>219</v>
      </c>
      <c r="I23" s="126" t="s">
        <v>228</v>
      </c>
      <c r="J23" s="126"/>
      <c r="K23" s="126"/>
    </row>
    <row r="24" spans="1:17" ht="15.75" thickBot="1" x14ac:dyDescent="0.3"/>
    <row r="25" spans="1:17" ht="15.75" thickBot="1" x14ac:dyDescent="0.3">
      <c r="A25" s="60" t="s">
        <v>33</v>
      </c>
      <c r="B25" s="61" t="s">
        <v>22</v>
      </c>
      <c r="C25" s="62" t="s">
        <v>34</v>
      </c>
      <c r="D25" s="61" t="s">
        <v>10</v>
      </c>
      <c r="E25" s="61" t="s">
        <v>12</v>
      </c>
      <c r="F25" s="61" t="s">
        <v>13</v>
      </c>
      <c r="G25" s="61" t="s">
        <v>35</v>
      </c>
      <c r="H25" s="61" t="s">
        <v>36</v>
      </c>
      <c r="I25" s="61" t="s">
        <v>37</v>
      </c>
      <c r="J25" s="61" t="s">
        <v>38</v>
      </c>
      <c r="K25" s="61" t="s">
        <v>39</v>
      </c>
      <c r="L25" s="61" t="s">
        <v>40</v>
      </c>
      <c r="M25" s="61" t="s">
        <v>41</v>
      </c>
      <c r="N25" s="61" t="s">
        <v>42</v>
      </c>
      <c r="O25" s="61" t="s">
        <v>25</v>
      </c>
      <c r="P25" s="63"/>
      <c r="Q25" s="61" t="s">
        <v>43</v>
      </c>
    </row>
    <row r="26" spans="1:17" x14ac:dyDescent="0.25">
      <c r="A26" s="64"/>
      <c r="B26" s="65"/>
      <c r="C26" s="66"/>
      <c r="D26" s="142" t="s">
        <v>223</v>
      </c>
      <c r="E26" s="143" t="s">
        <v>223</v>
      </c>
      <c r="F26" s="140" t="s">
        <v>226</v>
      </c>
      <c r="G26" s="140" t="s">
        <v>226</v>
      </c>
      <c r="H26" s="140" t="s">
        <v>226</v>
      </c>
      <c r="I26" s="140" t="s">
        <v>226</v>
      </c>
      <c r="J26" s="140" t="s">
        <v>226</v>
      </c>
      <c r="K26" s="140" t="s">
        <v>226</v>
      </c>
      <c r="L26" s="140" t="s">
        <v>226</v>
      </c>
      <c r="M26" s="140" t="s">
        <v>226</v>
      </c>
      <c r="N26" s="140" t="s">
        <v>226</v>
      </c>
      <c r="O26" s="141" t="s">
        <v>226</v>
      </c>
      <c r="P26" s="66"/>
      <c r="Q26" s="65"/>
    </row>
    <row r="27" spans="1:17" x14ac:dyDescent="0.25">
      <c r="A27" s="70">
        <v>8100</v>
      </c>
      <c r="B27" s="71" t="s">
        <v>44</v>
      </c>
      <c r="C27" s="72"/>
      <c r="D27" s="144">
        <f>24000/12*2</f>
        <v>4000</v>
      </c>
      <c r="E27" s="145">
        <f>24000/12*3</f>
        <v>6000</v>
      </c>
      <c r="F27" s="137">
        <f t="shared" ref="F27:O27" si="8">24000/12*3</f>
        <v>6000</v>
      </c>
      <c r="G27" s="137">
        <f t="shared" si="8"/>
        <v>6000</v>
      </c>
      <c r="H27" s="137">
        <f t="shared" si="8"/>
        <v>6000</v>
      </c>
      <c r="I27" s="137">
        <f t="shared" si="8"/>
        <v>6000</v>
      </c>
      <c r="J27" s="137">
        <f t="shared" si="8"/>
        <v>6000</v>
      </c>
      <c r="K27" s="137">
        <f t="shared" si="8"/>
        <v>6000</v>
      </c>
      <c r="L27" s="137">
        <f t="shared" si="8"/>
        <v>6000</v>
      </c>
      <c r="M27" s="137">
        <f t="shared" si="8"/>
        <v>6000</v>
      </c>
      <c r="N27" s="137">
        <f t="shared" si="8"/>
        <v>6000</v>
      </c>
      <c r="O27" s="138">
        <f t="shared" si="8"/>
        <v>6000</v>
      </c>
      <c r="P27" s="73"/>
      <c r="Q27" s="73">
        <f>SUM(D27:P27)</f>
        <v>70000</v>
      </c>
    </row>
    <row r="28" spans="1:17" x14ac:dyDescent="0.25">
      <c r="A28" s="70">
        <v>9100</v>
      </c>
      <c r="B28" s="71" t="s">
        <v>45</v>
      </c>
      <c r="C28" s="72"/>
      <c r="D28" s="146">
        <f>200/2*D38</f>
        <v>0</v>
      </c>
      <c r="E28" s="145">
        <f t="shared" ref="E28:O28" si="9">200/2*E38</f>
        <v>0</v>
      </c>
      <c r="F28" s="137">
        <f t="shared" si="9"/>
        <v>0</v>
      </c>
      <c r="G28" s="137">
        <f t="shared" si="9"/>
        <v>0</v>
      </c>
      <c r="H28" s="137">
        <f t="shared" si="9"/>
        <v>0</v>
      </c>
      <c r="I28" s="137">
        <f t="shared" si="9"/>
        <v>0</v>
      </c>
      <c r="J28" s="137">
        <f>200/2*J38+100</f>
        <v>100</v>
      </c>
      <c r="K28" s="137">
        <f>200/2*K38+100</f>
        <v>100</v>
      </c>
      <c r="L28" s="137">
        <f t="shared" ref="L28:Q28" si="10">200/2*L38</f>
        <v>0</v>
      </c>
      <c r="M28" s="137">
        <f t="shared" si="10"/>
        <v>0</v>
      </c>
      <c r="N28" s="137">
        <f t="shared" si="10"/>
        <v>0</v>
      </c>
      <c r="O28" s="138">
        <f t="shared" si="10"/>
        <v>0</v>
      </c>
      <c r="P28" s="73"/>
      <c r="Q28" s="73">
        <f t="shared" ref="Q28:Q34" si="11">SUM(D28:P28)</f>
        <v>200</v>
      </c>
    </row>
    <row r="29" spans="1:17" x14ac:dyDescent="0.25">
      <c r="A29" s="70">
        <v>9200</v>
      </c>
      <c r="B29" s="71" t="s">
        <v>46</v>
      </c>
      <c r="C29" s="72"/>
      <c r="D29" s="146">
        <f>200</f>
        <v>200</v>
      </c>
      <c r="E29" s="145">
        <f>200*1.1</f>
        <v>220.00000000000003</v>
      </c>
      <c r="F29" s="137">
        <f t="shared" ref="F29:O29" si="12">200*1.1</f>
        <v>220.00000000000003</v>
      </c>
      <c r="G29" s="137">
        <f t="shared" si="12"/>
        <v>220.00000000000003</v>
      </c>
      <c r="H29" s="137">
        <f t="shared" si="12"/>
        <v>220.00000000000003</v>
      </c>
      <c r="I29" s="137">
        <f t="shared" si="12"/>
        <v>220.00000000000003</v>
      </c>
      <c r="J29" s="137">
        <f>200*1.2</f>
        <v>240</v>
      </c>
      <c r="K29" s="137">
        <f>200*1.2</f>
        <v>240</v>
      </c>
      <c r="L29" s="137">
        <f t="shared" si="12"/>
        <v>220.00000000000003</v>
      </c>
      <c r="M29" s="137">
        <f t="shared" si="12"/>
        <v>220.00000000000003</v>
      </c>
      <c r="N29" s="137">
        <f t="shared" si="12"/>
        <v>220.00000000000003</v>
      </c>
      <c r="O29" s="138">
        <f t="shared" si="12"/>
        <v>220.00000000000003</v>
      </c>
      <c r="P29" s="73"/>
      <c r="Q29" s="73">
        <f t="shared" si="11"/>
        <v>2660</v>
      </c>
    </row>
    <row r="30" spans="1:17" x14ac:dyDescent="0.25">
      <c r="A30" s="70">
        <v>9300</v>
      </c>
      <c r="B30" s="71" t="s">
        <v>47</v>
      </c>
      <c r="C30" s="72"/>
      <c r="D30" s="146">
        <f>200*1.5</f>
        <v>300</v>
      </c>
      <c r="E30" s="145">
        <f t="shared" ref="E30:G30" si="13">200*1.5</f>
        <v>300</v>
      </c>
      <c r="F30" s="137">
        <f t="shared" si="13"/>
        <v>300</v>
      </c>
      <c r="G30" s="137">
        <f t="shared" si="13"/>
        <v>300</v>
      </c>
      <c r="H30" s="137">
        <v>200</v>
      </c>
      <c r="I30" s="137">
        <f>200*0.5</f>
        <v>100</v>
      </c>
      <c r="J30" s="137">
        <f t="shared" ref="J30:L30" si="14">200*0.5</f>
        <v>100</v>
      </c>
      <c r="K30" s="137">
        <f t="shared" si="14"/>
        <v>100</v>
      </c>
      <c r="L30" s="137">
        <f t="shared" si="14"/>
        <v>100</v>
      </c>
      <c r="M30" s="137">
        <v>200</v>
      </c>
      <c r="N30" s="137">
        <f>200*1.5</f>
        <v>300</v>
      </c>
      <c r="O30" s="138">
        <f>200*1.5</f>
        <v>300</v>
      </c>
      <c r="P30" s="73"/>
      <c r="Q30" s="73">
        <f t="shared" si="11"/>
        <v>2600</v>
      </c>
    </row>
    <row r="31" spans="1:17" x14ac:dyDescent="0.25">
      <c r="A31" s="70">
        <v>8200</v>
      </c>
      <c r="B31" s="71" t="s">
        <v>48</v>
      </c>
      <c r="C31" s="72"/>
      <c r="D31" s="146"/>
      <c r="E31" s="145"/>
      <c r="F31" s="137"/>
      <c r="G31" s="137"/>
      <c r="H31" s="137"/>
      <c r="I31" s="137"/>
      <c r="J31" s="137">
        <v>3000</v>
      </c>
      <c r="K31" s="137">
        <v>3000</v>
      </c>
      <c r="L31" s="137"/>
      <c r="M31" s="137"/>
      <c r="N31" s="137"/>
      <c r="O31" s="139"/>
      <c r="P31" s="74"/>
      <c r="Q31" s="73">
        <f>SUM(D31:P31)</f>
        <v>6000</v>
      </c>
    </row>
    <row r="32" spans="1:17" x14ac:dyDescent="0.25">
      <c r="A32" s="70">
        <v>7100</v>
      </c>
      <c r="B32" s="71" t="s">
        <v>49</v>
      </c>
      <c r="C32" s="72"/>
      <c r="D32" s="146">
        <f>15000/12</f>
        <v>1250</v>
      </c>
      <c r="E32" s="145">
        <f t="shared" ref="E32:O32" si="15">15000/12</f>
        <v>1250</v>
      </c>
      <c r="F32" s="137">
        <f t="shared" si="15"/>
        <v>1250</v>
      </c>
      <c r="G32" s="137">
        <f t="shared" si="15"/>
        <v>1250</v>
      </c>
      <c r="H32" s="137">
        <f t="shared" si="15"/>
        <v>1250</v>
      </c>
      <c r="I32" s="137">
        <f t="shared" si="15"/>
        <v>1250</v>
      </c>
      <c r="J32" s="137">
        <f t="shared" si="15"/>
        <v>1250</v>
      </c>
      <c r="K32" s="137">
        <f t="shared" si="15"/>
        <v>1250</v>
      </c>
      <c r="L32" s="137">
        <f t="shared" si="15"/>
        <v>1250</v>
      </c>
      <c r="M32" s="137">
        <f t="shared" si="15"/>
        <v>1250</v>
      </c>
      <c r="N32" s="137">
        <f t="shared" si="15"/>
        <v>1250</v>
      </c>
      <c r="O32" s="139">
        <f t="shared" si="15"/>
        <v>1250</v>
      </c>
      <c r="P32" s="74"/>
      <c r="Q32" s="73">
        <f t="shared" ref="Q32:Q36" si="16">SUM(D32:P32)</f>
        <v>15000</v>
      </c>
    </row>
    <row r="33" spans="1:17" x14ac:dyDescent="0.25">
      <c r="A33" s="70">
        <v>6100</v>
      </c>
      <c r="B33" s="71" t="s">
        <v>76</v>
      </c>
      <c r="C33" s="72"/>
      <c r="D33" s="146">
        <f>200</f>
        <v>200</v>
      </c>
      <c r="E33" s="145">
        <f>200</f>
        <v>200</v>
      </c>
      <c r="F33" s="137">
        <f>200</f>
        <v>200</v>
      </c>
      <c r="G33" s="137">
        <f>200</f>
        <v>200</v>
      </c>
      <c r="H33" s="137">
        <f>200</f>
        <v>200</v>
      </c>
      <c r="I33" s="137">
        <f>200</f>
        <v>200</v>
      </c>
      <c r="J33" s="137">
        <f>200</f>
        <v>200</v>
      </c>
      <c r="K33" s="137">
        <f>200</f>
        <v>200</v>
      </c>
      <c r="L33" s="137">
        <f>200</f>
        <v>200</v>
      </c>
      <c r="M33" s="137">
        <f>200</f>
        <v>200</v>
      </c>
      <c r="N33" s="137">
        <f>200</f>
        <v>200</v>
      </c>
      <c r="O33" s="139">
        <f>200</f>
        <v>200</v>
      </c>
      <c r="P33" s="74"/>
      <c r="Q33" s="73">
        <f t="shared" si="16"/>
        <v>2400</v>
      </c>
    </row>
    <row r="34" spans="1:17" ht="15.75" thickBot="1" x14ac:dyDescent="0.3">
      <c r="A34" s="75"/>
      <c r="B34" s="76"/>
      <c r="C34" s="77"/>
      <c r="D34" s="78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80"/>
      <c r="P34" s="81"/>
      <c r="Q34" s="82">
        <f t="shared" si="16"/>
        <v>0</v>
      </c>
    </row>
    <row r="35" spans="1:17" ht="15.75" thickBot="1" x14ac:dyDescent="0.3">
      <c r="A35" s="83"/>
      <c r="B35" s="84" t="s">
        <v>50</v>
      </c>
      <c r="C35" s="85"/>
      <c r="D35" s="86">
        <f>SUM(D27:D34)</f>
        <v>5950</v>
      </c>
      <c r="E35" s="87">
        <f t="shared" ref="E35:O35" si="17">SUM(E27:E33)</f>
        <v>7970</v>
      </c>
      <c r="F35" s="87">
        <f t="shared" si="17"/>
        <v>7970</v>
      </c>
      <c r="G35" s="87">
        <f t="shared" si="17"/>
        <v>7970</v>
      </c>
      <c r="H35" s="87">
        <f t="shared" si="17"/>
        <v>7870</v>
      </c>
      <c r="I35" s="87">
        <f t="shared" si="17"/>
        <v>7770</v>
      </c>
      <c r="J35" s="87">
        <f t="shared" si="17"/>
        <v>10890</v>
      </c>
      <c r="K35" s="87">
        <f t="shared" si="17"/>
        <v>10890</v>
      </c>
      <c r="L35" s="87">
        <f t="shared" si="17"/>
        <v>7770</v>
      </c>
      <c r="M35" s="87">
        <f t="shared" si="17"/>
        <v>7870</v>
      </c>
      <c r="N35" s="87">
        <f t="shared" si="17"/>
        <v>7970</v>
      </c>
      <c r="O35" s="88">
        <f t="shared" si="17"/>
        <v>7970</v>
      </c>
      <c r="P35" s="89"/>
      <c r="Q35" s="90">
        <f>SUM(D35:O35)</f>
        <v>98860</v>
      </c>
    </row>
    <row r="36" spans="1:17" x14ac:dyDescent="0.25">
      <c r="A36" s="55"/>
    </row>
  </sheetData>
  <mergeCells count="3">
    <mergeCell ref="A1:Q1"/>
    <mergeCell ref="G2:J2"/>
    <mergeCell ref="I23:K23"/>
  </mergeCells>
  <pageMargins left="0.7" right="0.7" top="0.75" bottom="0.75" header="0.3" footer="0.3"/>
  <pageSetup scale="68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8B2D2-70DC-459B-86C5-8842F99E3EFF}">
  <sheetPr>
    <pageSetUpPr fitToPage="1"/>
  </sheetPr>
  <dimension ref="A1:C19"/>
  <sheetViews>
    <sheetView zoomScale="130" zoomScaleNormal="130" workbookViewId="0">
      <selection activeCell="C11" sqref="C11"/>
    </sheetView>
  </sheetViews>
  <sheetFormatPr defaultRowHeight="15" x14ac:dyDescent="0.25"/>
  <cols>
    <col min="1" max="1" width="13.42578125" bestFit="1" customWidth="1"/>
    <col min="2" max="2" width="21.5703125" customWidth="1"/>
    <col min="3" max="3" width="26" customWidth="1"/>
  </cols>
  <sheetData>
    <row r="1" spans="1:3" x14ac:dyDescent="0.25">
      <c r="A1" s="15" t="s">
        <v>59</v>
      </c>
      <c r="B1" s="15"/>
      <c r="C1" s="15"/>
    </row>
    <row r="2" spans="1:3" ht="15.75" thickBot="1" x14ac:dyDescent="0.3"/>
    <row r="3" spans="1:3" s="15" customFormat="1" ht="15.75" thickBot="1" x14ac:dyDescent="0.3">
      <c r="A3" s="60" t="s">
        <v>33</v>
      </c>
      <c r="B3" s="61" t="s">
        <v>22</v>
      </c>
      <c r="C3" s="62" t="s">
        <v>77</v>
      </c>
    </row>
    <row r="4" spans="1:3" x14ac:dyDescent="0.25">
      <c r="A4" s="64"/>
      <c r="B4" s="65"/>
      <c r="C4" s="66"/>
    </row>
    <row r="5" spans="1:3" x14ac:dyDescent="0.25">
      <c r="A5" s="70">
        <v>8100</v>
      </c>
      <c r="B5" s="71" t="s">
        <v>44</v>
      </c>
      <c r="C5" s="72"/>
    </row>
    <row r="6" spans="1:3" x14ac:dyDescent="0.25">
      <c r="A6" s="70"/>
      <c r="B6" s="71"/>
      <c r="C6" s="108"/>
    </row>
    <row r="7" spans="1:3" x14ac:dyDescent="0.25">
      <c r="A7" s="70">
        <v>9100</v>
      </c>
      <c r="B7" s="71" t="s">
        <v>45</v>
      </c>
      <c r="C7" s="72"/>
    </row>
    <row r="8" spans="1:3" x14ac:dyDescent="0.25">
      <c r="A8" s="70">
        <v>9200</v>
      </c>
      <c r="B8" s="71" t="s">
        <v>46</v>
      </c>
      <c r="C8" s="72"/>
    </row>
    <row r="9" spans="1:3" x14ac:dyDescent="0.25">
      <c r="A9" s="70">
        <v>9300</v>
      </c>
      <c r="B9" s="71" t="s">
        <v>47</v>
      </c>
      <c r="C9" s="72"/>
    </row>
    <row r="10" spans="1:3" x14ac:dyDescent="0.25">
      <c r="A10" s="70">
        <v>8200</v>
      </c>
      <c r="B10" s="71" t="s">
        <v>48</v>
      </c>
      <c r="C10" s="72"/>
    </row>
    <row r="11" spans="1:3" x14ac:dyDescent="0.25">
      <c r="A11" s="70">
        <v>7100</v>
      </c>
      <c r="B11" s="71" t="s">
        <v>49</v>
      </c>
      <c r="C11" s="72"/>
    </row>
    <row r="12" spans="1:3" x14ac:dyDescent="0.25">
      <c r="A12" s="70">
        <v>6100</v>
      </c>
      <c r="B12" s="71" t="s">
        <v>76</v>
      </c>
      <c r="C12" s="72"/>
    </row>
    <row r="13" spans="1:3" ht="15.75" thickBot="1" x14ac:dyDescent="0.3">
      <c r="A13" s="75"/>
      <c r="B13" s="76"/>
      <c r="C13" s="77"/>
    </row>
    <row r="14" spans="1:3" ht="15.75" thickBot="1" x14ac:dyDescent="0.3">
      <c r="A14" s="83"/>
      <c r="B14" s="84" t="s">
        <v>50</v>
      </c>
      <c r="C14" s="85"/>
    </row>
    <row r="15" spans="1:3" x14ac:dyDescent="0.25">
      <c r="A15" s="55"/>
    </row>
    <row r="16" spans="1:3" x14ac:dyDescent="0.25">
      <c r="A16" s="91"/>
    </row>
    <row r="17" spans="1:1" x14ac:dyDescent="0.25">
      <c r="A17" s="91"/>
    </row>
    <row r="18" spans="1:1" x14ac:dyDescent="0.25">
      <c r="A18" s="91"/>
    </row>
    <row r="19" spans="1:1" x14ac:dyDescent="0.25">
      <c r="A19" s="91"/>
    </row>
  </sheetData>
  <pageMargins left="0.7" right="0.7" top="0.75" bottom="0.75" header="0.3" footer="0.3"/>
  <pageSetup scale="68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CEC24BC3C0B14F99612A99DF0E3606" ma:contentTypeVersion="9" ma:contentTypeDescription="Create a new document." ma:contentTypeScope="" ma:versionID="1e49656f3cdd819df3978c79dd5cb9ca">
  <xsd:schema xmlns:xsd="http://www.w3.org/2001/XMLSchema" xmlns:xs="http://www.w3.org/2001/XMLSchema" xmlns:p="http://schemas.microsoft.com/office/2006/metadata/properties" xmlns:ns3="754f0328-73bb-44e0-b584-851f18bd9c64" targetNamespace="http://schemas.microsoft.com/office/2006/metadata/properties" ma:root="true" ma:fieldsID="316a4c8d7bff67b440a0b55e1bba7e92" ns3:_="">
    <xsd:import namespace="754f0328-73bb-44e0-b584-851f18bd9c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4f0328-73bb-44e0-b584-851f18bd9c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CEDA90-32CF-4C00-A032-B06689D883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D0D9AD-854A-4B9A-966D-837B294FCF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16BBA6-C0FD-46D7-B4A2-4C14748275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4f0328-73bb-44e0-b584-851f18bd9c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Statements</vt:lpstr>
      <vt:lpstr>Statements (2)</vt:lpstr>
      <vt:lpstr>Depn</vt:lpstr>
      <vt:lpstr>Reed &amp; Grouse Ltd</vt:lpstr>
      <vt:lpstr>Profit &amp; Cost Centre</vt:lpstr>
      <vt:lpstr>Accruals</vt:lpstr>
      <vt:lpstr>Fin v Ops</vt:lpstr>
      <vt:lpstr>Mail Share Ltd</vt:lpstr>
      <vt:lpstr>Notes 1</vt:lpstr>
      <vt:lpstr>Forecast</vt:lpstr>
      <vt:lpstr>Variance</vt:lpstr>
      <vt:lpstr>Sheet2</vt:lpstr>
      <vt:lpstr>Fixed-Variable costs</vt:lpstr>
      <vt:lpstr>Invoice</vt:lpstr>
      <vt:lpstr>Salary</vt:lpstr>
      <vt:lpstr>Journal</vt:lpstr>
      <vt:lpstr>Margin</vt:lpstr>
      <vt:lpstr>VAT</vt:lpstr>
      <vt:lpstr>'Mail Share Ltd'!Print_Area</vt:lpstr>
      <vt:lpstr>'Notes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Zahoor Bargir</dc:creator>
  <cp:lastModifiedBy>Zahoor Bargir</cp:lastModifiedBy>
  <dcterms:created xsi:type="dcterms:W3CDTF">2020-01-29T10:44:51Z</dcterms:created>
  <dcterms:modified xsi:type="dcterms:W3CDTF">2023-09-19T18:30:29Z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0x010100F9CEC24BC3C0B14F99612A99DF0E3606</vt:lpwstr>
  </property>
</Properties>
</file>